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поселение" sheetId="1" state="hidden" r:id="rId1"/>
    <sheet name="техлист" sheetId="2" state="hidden" r:id="rId2"/>
    <sheet name="люди" sheetId="3" r:id="rId3"/>
    <sheet name="ресурсы" sheetId="4" r:id="rId4"/>
  </sheets>
  <externalReferences>
    <externalReference r:id="rId7"/>
  </externalReferences>
  <definedNames>
    <definedName name="базовыйвзнос">'техлист'!$B$9</definedName>
    <definedName name="возвратвзноса">'[1]константы'!$B$6</definedName>
    <definedName name="выбор">'техлист'!#REF!</definedName>
    <definedName name="выбороплаты">'техлист'!$B$3:$B$4</definedName>
    <definedName name="исполнитель">'[1]база'!$B$53:$B$58</definedName>
    <definedName name="исполнительномер">'[1]база'!$A$53:$A$58</definedName>
    <definedName name="комиссиясц">'[1]Доходы'!$C$44</definedName>
    <definedName name="мероприятиекод">'[1]мероприятия'!$F$8:$F$326</definedName>
    <definedName name="мероприятиекодномер">'[1]мероприятия'!$B$8:$B$326</definedName>
    <definedName name="необходимость">'техлист'!$B$14:$B$15</definedName>
    <definedName name="оплатавзноса">'техлист'!$B$11:$B$12</definedName>
    <definedName name="площадкакод">'[1]бюджет пл'!$E$15:$E$54</definedName>
    <definedName name="площадканомер">'[1]бюджет пл'!$B$15:$B$54</definedName>
    <definedName name="позиция">'[1]база'!$B$48:$B$51</definedName>
    <definedName name="получательплатежа">'[1]база'!$B$20:$B$29</definedName>
    <definedName name="получательплатежаномер">'[1]база'!$A$20:$A$29</definedName>
    <definedName name="поселение">'[1]база'!$B$63:$B$67</definedName>
    <definedName name="поселениекод">'поселение'!$J$9:$J$37</definedName>
    <definedName name="поселениекодномер">'поселение'!$B$9:$B$37</definedName>
    <definedName name="поселениестарт">'поселение'!$B$8</definedName>
    <definedName name="расположениеудобств">'[1]база'!$B$69:$B$71</definedName>
    <definedName name="списокплощадок">'[1]площадки'!$E$8:$E$37</definedName>
    <definedName name="списокплощадокномер">'[1]площадки'!$B$8:$B$37</definedName>
    <definedName name="стартбюджетмероприятий">'[1]бюджет мер'!$A$1</definedName>
    <definedName name="стартмероприятие">'[1]мероприятия'!$B$7</definedName>
    <definedName name="стартплощадка">'[1]бюджет пл'!$B$14</definedName>
    <definedName name="стартплощадки">'[1]площадки'!$B$7</definedName>
    <definedName name="статус">'техлист'!$B$6:$B$7</definedName>
    <definedName name="статусмероприятия">'[1]база'!$B$80:$B$83</definedName>
    <definedName name="статусосновной">'[1]база'!$B$38:$B$40</definedName>
    <definedName name="статьиплощадки">'[1]база'!$B$31:$B$36</definedName>
    <definedName name="статьиплощадкиномер">'[1]база'!$A$31:$A$36</definedName>
    <definedName name="суммавзносаномер">'[1]Доходы'!$A$12:$A$16</definedName>
    <definedName name="суммаоргвзноса">'[1]Доходы'!$E$12:$E$16</definedName>
    <definedName name="суммапрограммноговзноса">'[1]Доходы'!$H$12:$H$16</definedName>
    <definedName name="типплатежа">'[1]база'!$B$3:$B$12</definedName>
    <definedName name="типплатежаномер">'[1]база'!$A$3:$A$12</definedName>
    <definedName name="типресурса">'[1]база'!$B$85:$B$86</definedName>
    <definedName name="формаплатежа">'[1]база'!$B$14:$B$18</definedName>
    <definedName name="формаплатежаномер">'[1]база'!$A$14:$A$18</definedName>
    <definedName name="формат">'техлист'!$B$17:$B$18</definedName>
    <definedName name="форматоплаты">'[1]база'!$B$73:$B$74</definedName>
    <definedName name="ценаголоса">'[1]константы'!$B$4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9"/>
            <color indexed="8"/>
            <rFont val="Tahoma"/>
            <family val="2"/>
          </rPr>
          <t xml:space="preserve">boris:
</t>
        </r>
        <r>
          <rPr>
            <sz val="9"/>
            <color indexed="8"/>
            <rFont val="Tahoma"/>
            <family val="2"/>
          </rPr>
          <t>Введите в поле занвание мероприятия.</t>
        </r>
      </text>
    </comment>
    <comment ref="P5" authorId="0">
      <text>
        <r>
          <rPr>
            <b/>
            <sz val="9"/>
            <color indexed="8"/>
            <rFont val="Tahoma"/>
            <family val="2"/>
          </rPr>
          <t xml:space="preserve">boris:
</t>
        </r>
        <r>
          <rPr>
            <sz val="9"/>
            <color indexed="8"/>
            <rFont val="Tahoma"/>
            <family val="2"/>
          </rPr>
          <t>Пароль на снятие защиты с листа</t>
        </r>
      </text>
    </comment>
    <comment ref="P7" authorId="0">
      <text>
        <r>
          <rPr>
            <sz val="9"/>
            <color indexed="8"/>
            <rFont val="Tahoma"/>
            <family val="2"/>
          </rPr>
          <t>Пояснение про участника. Любая информация, важная для принятия решения по бюджету.</t>
        </r>
      </text>
    </comment>
    <comment ref="C8" authorId="0">
      <text>
        <r>
          <rPr>
            <sz val="9"/>
            <color indexed="8"/>
            <rFont val="Tahoma"/>
            <family val="2"/>
          </rPr>
          <t>Номер заявки из базы регистрации конвента. Если заявки нет, оставьте поле пустым. Помните, что заявка необходима для получения бейджа участника</t>
        </r>
      </text>
    </comment>
    <comment ref="E8" authorId="0">
      <text>
        <r>
          <rPr>
            <sz val="9"/>
            <color indexed="8"/>
            <rFont val="Tahoma"/>
            <family val="2"/>
          </rPr>
          <t>Кто заявленный человек для мероприятия: ведущий мероприятия или его участник.</t>
        </r>
      </text>
    </comment>
    <comment ref="G8" authorId="0">
      <text>
        <r>
          <rPr>
            <sz val="9"/>
            <color indexed="8"/>
            <rFont val="Tahoma"/>
            <family val="2"/>
          </rPr>
          <t>Поселение на территории конвента. Выберите место поселения и даты. Если требуется поселение за счет бюджета - укажите.</t>
        </r>
      </text>
    </comment>
    <comment ref="L8" authorId="0">
      <text>
        <r>
          <rPr>
            <sz val="9"/>
            <color indexed="8"/>
            <rFont val="Tahoma"/>
            <family val="2"/>
          </rPr>
          <t>Компенсация дороги за счет бюджета мероприятия. Если не требуется - не заполняйте.</t>
        </r>
      </text>
    </comment>
    <comment ref="O8" authorId="0">
      <text>
        <r>
          <rPr>
            <b/>
            <sz val="9"/>
            <color indexed="8"/>
            <rFont val="Tahoma"/>
            <family val="2"/>
          </rPr>
          <t xml:space="preserve">boris:
</t>
        </r>
        <r>
          <rPr>
            <sz val="9"/>
            <color indexed="8"/>
            <rFont val="Tahoma"/>
            <family val="2"/>
          </rPr>
          <t>Получение вознаграждения за работу на конвенте.
Запрос гонорара снижает возможности по дофинансированию мероприятия организаторами.</t>
        </r>
      </text>
    </comment>
    <comment ref="M14" authorId="0">
      <text>
        <r>
          <rPr>
            <sz val="11"/>
            <color indexed="8"/>
            <rFont val="Calibri"/>
            <family val="2"/>
          </rPr>
          <t>желательно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7" authorId="0">
      <text>
        <r>
          <rPr>
            <b/>
            <sz val="9"/>
            <color indexed="8"/>
            <rFont val="Tahoma"/>
            <family val="2"/>
          </rPr>
          <t xml:space="preserve">boris:
</t>
        </r>
        <r>
          <rPr>
            <sz val="9"/>
            <color indexed="8"/>
            <rFont val="Tahoma"/>
            <family val="2"/>
          </rPr>
          <t>Максимум подробностей про ресурс: что это, зачем нужно, где брать и т.п.</t>
        </r>
      </text>
    </comment>
    <comment ref="D8" authorId="0">
      <text>
        <r>
          <rPr>
            <sz val="9"/>
            <color indexed="8"/>
            <rFont val="Tahoma"/>
            <family val="2"/>
          </rPr>
          <t>Насколько ресурс критичен для проведения мероприятия</t>
        </r>
      </text>
    </comment>
    <comment ref="F8" authorId="0">
      <text>
        <r>
          <rPr>
            <sz val="9"/>
            <color indexed="8"/>
            <rFont val="Tahoma"/>
            <family val="2"/>
          </rPr>
          <t xml:space="preserve">Сколько стоит единица ресурса. </t>
        </r>
      </text>
    </comment>
    <comment ref="H8" authorId="0">
      <text>
        <r>
          <rPr>
            <b/>
            <sz val="9"/>
            <color indexed="8"/>
            <rFont val="Tahoma"/>
            <family val="2"/>
          </rPr>
          <t>boris:
Компенсация</t>
        </r>
        <r>
          <rPr>
            <sz val="9"/>
            <color indexed="8"/>
            <rFont val="Tahoma"/>
            <family val="2"/>
          </rPr>
          <t xml:space="preserve"> - заявители сами покупают, бюджет компенсирует.
</t>
        </r>
        <r>
          <rPr>
            <b/>
            <sz val="9"/>
            <color indexed="8"/>
            <rFont val="Tahoma"/>
            <family val="2"/>
          </rPr>
          <t>Закупка</t>
        </r>
        <r>
          <rPr>
            <sz val="9"/>
            <color indexed="8"/>
            <rFont val="Tahoma"/>
            <family val="2"/>
          </rPr>
          <t xml:space="preserve"> - бюджет закупает.</t>
        </r>
      </text>
    </comment>
  </commentList>
</comments>
</file>

<file path=xl/sharedStrings.xml><?xml version="1.0" encoding="utf-8"?>
<sst xmlns="http://schemas.openxmlformats.org/spreadsheetml/2006/main" count="157" uniqueCount="89">
  <si>
    <t>Формирование типов поселения</t>
  </si>
  <si>
    <t>№</t>
  </si>
  <si>
    <t>Тип</t>
  </si>
  <si>
    <t>Примечание</t>
  </si>
  <si>
    <t>Описание номера/места</t>
  </si>
  <si>
    <t>Код</t>
  </si>
  <si>
    <t>Количество мест</t>
  </si>
  <si>
    <t>Цена</t>
  </si>
  <si>
    <t>Комнат в номере</t>
  </si>
  <si>
    <t>Мест в комнате</t>
  </si>
  <si>
    <t>Туалет</t>
  </si>
  <si>
    <t>Душ</t>
  </si>
  <si>
    <t>Ввод</t>
  </si>
  <si>
    <t>Рабочий</t>
  </si>
  <si>
    <t>в т.ч. СЦ</t>
  </si>
  <si>
    <t>в т.ч. К</t>
  </si>
  <si>
    <t>в т.ч. СП</t>
  </si>
  <si>
    <t>Оплата</t>
  </si>
  <si>
    <t>Формат</t>
  </si>
  <si>
    <t>Сумма</t>
  </si>
  <si>
    <t>Сам</t>
  </si>
  <si>
    <t>Конвент</t>
  </si>
  <si>
    <t>Школа</t>
  </si>
  <si>
    <t>КАПО</t>
  </si>
  <si>
    <t>в номере</t>
  </si>
  <si>
    <t>Сутки</t>
  </si>
  <si>
    <t>КАПО-2-2-У</t>
  </si>
  <si>
    <t>КАПО-2-2-К</t>
  </si>
  <si>
    <t>КАПО-2-2-Б</t>
  </si>
  <si>
    <t>Участник</t>
  </si>
  <si>
    <t>Бюджет</t>
  </si>
  <si>
    <t>Ведущий</t>
  </si>
  <si>
    <t>Платит</t>
  </si>
  <si>
    <t>Освобождение</t>
  </si>
  <si>
    <t>Обязателен</t>
  </si>
  <si>
    <t>Желателен</t>
  </si>
  <si>
    <t>Компенсация</t>
  </si>
  <si>
    <t>Закупка</t>
  </si>
  <si>
    <t>Бюджет мероприятия: люди</t>
  </si>
  <si>
    <t xml:space="preserve">Название мероприятия: </t>
  </si>
  <si>
    <t>Турнир по артистическому фехтованию</t>
  </si>
  <si>
    <t>Таблица используется для расчета бюджета мероприятия. Финальная версия таблицы переводится в голоса.</t>
  </si>
  <si>
    <t>Заявители и участники мероприятия</t>
  </si>
  <si>
    <t>Расходы на заявителей и участников</t>
  </si>
  <si>
    <t>Результат для бюджета</t>
  </si>
  <si>
    <t>№ заявки</t>
  </si>
  <si>
    <t>ФИО</t>
  </si>
  <si>
    <t>Статус</t>
  </si>
  <si>
    <t>Взнос</t>
  </si>
  <si>
    <t>Поселение</t>
  </si>
  <si>
    <t>Дорога</t>
  </si>
  <si>
    <t>Гонорар</t>
  </si>
  <si>
    <t>Бюджет мероприятия</t>
  </si>
  <si>
    <t>Поселение дешифровка</t>
  </si>
  <si>
    <t>Описание</t>
  </si>
  <si>
    <t>Заезд</t>
  </si>
  <si>
    <t>Выезд</t>
  </si>
  <si>
    <t>Кто платит</t>
  </si>
  <si>
    <t>Откуда</t>
  </si>
  <si>
    <t>Всего</t>
  </si>
  <si>
    <t>Место</t>
  </si>
  <si>
    <t>Номер</t>
  </si>
  <si>
    <t>Терехов Дмитрий Александрович</t>
  </si>
  <si>
    <t>Сам-1-0</t>
  </si>
  <si>
    <t>Самара</t>
  </si>
  <si>
    <t>Лобанов Виктор Викторович</t>
  </si>
  <si>
    <t>Томск</t>
  </si>
  <si>
    <t>Ключевой работник площадки</t>
  </si>
  <si>
    <t>Былевская Юлия Павловна</t>
  </si>
  <si>
    <t>Москва</t>
  </si>
  <si>
    <t>Дятлова Евгения</t>
  </si>
  <si>
    <t>Заявка мероприятия: ресурсы</t>
  </si>
  <si>
    <t>Таблица используется для расчета бюджета мероприятия. Постарайтесь участь все необходимые для мероприятия ресурсы.</t>
  </si>
  <si>
    <t>Требуемый для мероприятия ресурс</t>
  </si>
  <si>
    <t>Описание ресурса</t>
  </si>
  <si>
    <t>Важность ресурса</t>
  </si>
  <si>
    <t>Единица измерения</t>
  </si>
  <si>
    <t>Цена за единицу</t>
  </si>
  <si>
    <t>Количество</t>
  </si>
  <si>
    <t>Формат работы</t>
  </si>
  <si>
    <t>Итоговая сумма</t>
  </si>
  <si>
    <t>Звукооператор с акустикой</t>
  </si>
  <si>
    <t>штуки</t>
  </si>
  <si>
    <t>Стол</t>
  </si>
  <si>
    <t>Стул</t>
  </si>
  <si>
    <t>Широкие ширмы</t>
  </si>
  <si>
    <t>Микрофон для конферансье</t>
  </si>
  <si>
    <t>Медали победителям</t>
  </si>
  <si>
    <t>Шариковые ручки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</si>
</sst>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р.&quot;"/>
    <numFmt numFmtId="166" formatCode="D/M;@"/>
    <numFmt numFmtId="167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26"/>
      <color indexed="8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0" fillId="0" borderId="1" xfId="0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right" vertical="center"/>
    </xf>
    <xf numFmtId="164" fontId="0" fillId="3" borderId="1" xfId="0" applyFont="1" applyFill="1" applyBorder="1" applyAlignment="1" applyProtection="1">
      <alignment horizontal="center" vertical="center"/>
      <protection locked="0"/>
    </xf>
    <xf numFmtId="164" fontId="3" fillId="5" borderId="1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4" fontId="8" fillId="5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0" fillId="6" borderId="0" xfId="0" applyFill="1" applyAlignment="1">
      <alignment/>
    </xf>
    <xf numFmtId="164" fontId="4" fillId="6" borderId="0" xfId="0" applyFont="1" applyFill="1" applyAlignment="1">
      <alignment/>
    </xf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4" fontId="9" fillId="3" borderId="1" xfId="0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0" fillId="0" borderId="0" xfId="0" applyFont="1" applyBorder="1" applyAlignment="1">
      <alignment horizontal="left" vertical="center"/>
    </xf>
    <xf numFmtId="164" fontId="0" fillId="0" borderId="1" xfId="0" applyBorder="1" applyAlignment="1">
      <alignment horizontal="left" vertical="center" wrapText="1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&#1047;&#1080;&#1083;&#1072;&#1085;&#1090;&#1082;&#1086;&#1085;%202015\&#1073;&#1091;&#1093;&#1075;&#1072;&#1083;&#1090;&#1077;&#1088;&#1080;&#1103;\&#1084;&#1086;&#1076;&#1077;&#1083;&#1100;&#1082;&#1072;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поселение"/>
      <sheetName val="константы"/>
      <sheetName val="Доходы"/>
      <sheetName val="расходы"/>
      <sheetName val="платежи участников"/>
      <sheetName val="площадки"/>
      <sheetName val="площадки данные"/>
      <sheetName val="площадки специалисты"/>
      <sheetName val="мероприятия"/>
      <sheetName val="мероприятия данные"/>
      <sheetName val="бюджет пл"/>
      <sheetName val="бюджет мер"/>
      <sheetName val="бюджет пл таб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P37"/>
  <sheetViews>
    <sheetView workbookViewId="0" topLeftCell="A1">
      <pane ySplit="65535" topLeftCell="A1" activePane="topLeft" state="split"/>
      <selection pane="topLeft" activeCell="X20" sqref="X20"/>
      <selection pane="bottomLeft" activeCell="A1" sqref="A1"/>
    </sheetView>
  </sheetViews>
  <sheetFormatPr defaultColWidth="9.140625" defaultRowHeight="15"/>
  <cols>
    <col min="2" max="2" width="4.57421875" style="0" customWidth="1"/>
    <col min="4" max="4" width="28.8515625" style="0" customWidth="1"/>
    <col min="6" max="8" width="9.57421875" style="0" customWidth="1"/>
    <col min="9" max="10" width="12.421875" style="0" customWidth="1"/>
    <col min="11" max="11" width="6.421875" style="0" customWidth="1"/>
    <col min="12" max="14" width="6.00390625" style="0" customWidth="1"/>
    <col min="15" max="16" width="8.57421875" style="0" customWidth="1"/>
  </cols>
  <sheetData>
    <row r="2" ht="21">
      <c r="B2" s="1" t="s">
        <v>0</v>
      </c>
    </row>
    <row r="3" spans="3:16" ht="15" customHeight="1">
      <c r="C3" s="2">
        <f>B3+1</f>
        <v>1</v>
      </c>
      <c r="D3" s="2">
        <f aca="true" t="shared" si="0" ref="D3:P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  <c r="M3" s="2">
        <f t="shared" si="0"/>
        <v>11</v>
      </c>
      <c r="N3" s="2">
        <f t="shared" si="0"/>
        <v>12</v>
      </c>
      <c r="O3" s="2">
        <f t="shared" si="0"/>
        <v>13</v>
      </c>
      <c r="P3" s="2">
        <f t="shared" si="0"/>
        <v>14</v>
      </c>
    </row>
    <row r="4" spans="2:16" ht="18.75" customHeight="1">
      <c r="B4" s="3" t="s">
        <v>1</v>
      </c>
      <c r="C4" s="3" t="s">
        <v>2</v>
      </c>
      <c r="D4" s="3" t="s">
        <v>3</v>
      </c>
      <c r="E4" s="3" t="s">
        <v>4</v>
      </c>
      <c r="F4" s="3"/>
      <c r="G4" s="3"/>
      <c r="H4" s="3"/>
      <c r="I4" s="3" t="s">
        <v>5</v>
      </c>
      <c r="J4" s="3"/>
      <c r="K4" s="3" t="s">
        <v>6</v>
      </c>
      <c r="L4" s="3"/>
      <c r="M4" s="3"/>
      <c r="N4" s="3"/>
      <c r="O4" s="3" t="s">
        <v>7</v>
      </c>
      <c r="P4" s="3"/>
    </row>
    <row r="5" spans="2:16" ht="18.75" customHeight="1">
      <c r="B5" s="3"/>
      <c r="C5" s="3"/>
      <c r="D5" s="3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>
        <f>"Всего: "&amp;TEXT(SUM(K9:K37),0)</f>
        <v>0</v>
      </c>
      <c r="L5" s="4" t="s">
        <v>14</v>
      </c>
      <c r="M5" s="4" t="s">
        <v>15</v>
      </c>
      <c r="N5" s="4" t="s">
        <v>16</v>
      </c>
      <c r="O5" s="4" t="s">
        <v>17</v>
      </c>
      <c r="P5" s="4"/>
    </row>
    <row r="6" spans="2:16" ht="18.75" customHeight="1"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18</v>
      </c>
      <c r="P6" s="4" t="s">
        <v>19</v>
      </c>
    </row>
    <row r="7" ht="15" customHeight="1"/>
    <row r="8" ht="15">
      <c r="B8" s="5"/>
    </row>
    <row r="9" spans="2:16" ht="15">
      <c r="B9" s="6">
        <f>B8+1</f>
        <v>1</v>
      </c>
      <c r="C9" s="7" t="s">
        <v>20</v>
      </c>
      <c r="D9" s="7"/>
      <c r="E9" s="7"/>
      <c r="F9" s="7"/>
      <c r="G9" s="7"/>
      <c r="H9" s="7"/>
      <c r="I9" s="7"/>
      <c r="J9" s="8" t="str">
        <f>IF(C9="","",IF(COUNTIF(J$8:J8,IF(I9="",C9&amp;"-"&amp;TEXT(IF(E9=0,1,E9),0)&amp;"-"&amp;TEXT(F9,0),I9))&gt;0,"Дубль!",IF(I9="",C9&amp;"-"&amp;TEXT(IF(E9=0,1,E9),0)&amp;"-"&amp;TEXT(F9,0),I9)))</f>
        <v>Сам-1-0</v>
      </c>
      <c r="K9" s="7"/>
      <c r="L9" s="7"/>
      <c r="M9" s="7"/>
      <c r="N9" s="8">
        <f>K9-L9-M9</f>
        <v>0</v>
      </c>
      <c r="O9" s="9" t="s">
        <v>21</v>
      </c>
      <c r="P9" s="10">
        <v>0</v>
      </c>
    </row>
    <row r="10" spans="2:16" ht="15">
      <c r="B10" s="6">
        <f aca="true" t="shared" si="1" ref="B10:B37">B9+1</f>
        <v>2</v>
      </c>
      <c r="C10" s="7" t="s">
        <v>22</v>
      </c>
      <c r="D10" s="7"/>
      <c r="E10" s="7"/>
      <c r="F10" s="7"/>
      <c r="G10" s="7"/>
      <c r="H10" s="7"/>
      <c r="I10" s="7"/>
      <c r="J10" s="8" t="str">
        <f>IF(C10="","",IF(COUNTIF(J$8:J9,IF(I10="",C10&amp;"-"&amp;TEXT(IF(E10=0,1,E10),0)&amp;"-"&amp;TEXT(F10,0),I10))&gt;0,"Дубль!",IF(I10="",C10&amp;"-"&amp;TEXT(IF(E10=0,1,E10),0)&amp;"-"&amp;TEXT(F10,0),I10)))</f>
        <v>Школа-1-0</v>
      </c>
      <c r="K10" s="7"/>
      <c r="L10" s="7"/>
      <c r="M10" s="7"/>
      <c r="N10" s="8">
        <f aca="true" t="shared" si="2" ref="N10:N37">K10-L10-M10</f>
        <v>0</v>
      </c>
      <c r="O10" s="9" t="s">
        <v>21</v>
      </c>
      <c r="P10" s="10">
        <v>1500</v>
      </c>
    </row>
    <row r="11" spans="2:16" ht="15">
      <c r="B11" s="6">
        <f t="shared" si="1"/>
        <v>3</v>
      </c>
      <c r="C11" s="7" t="s">
        <v>23</v>
      </c>
      <c r="D11" s="7"/>
      <c r="E11" s="7">
        <v>2</v>
      </c>
      <c r="F11" s="7">
        <v>2</v>
      </c>
      <c r="G11" s="7" t="s">
        <v>24</v>
      </c>
      <c r="H11" s="7" t="s">
        <v>24</v>
      </c>
      <c r="I11" s="7"/>
      <c r="J11" s="8" t="str">
        <f>IF(C11="","",IF(COUNTIF(J$8:J10,IF(I11="",C11&amp;"-"&amp;TEXT(IF(E11=0,1,E11),0)&amp;"-"&amp;TEXT(F11,0),I11))&gt;0,"Дубль!",IF(I11="",C11&amp;"-"&amp;TEXT(IF(E11=0,1,E11),0)&amp;"-"&amp;TEXT(F11,0),I11)))</f>
        <v>КАПО-2-2</v>
      </c>
      <c r="K11" s="7"/>
      <c r="L11" s="7"/>
      <c r="M11" s="7"/>
      <c r="N11" s="8">
        <f t="shared" si="2"/>
        <v>0</v>
      </c>
      <c r="O11" s="9" t="s">
        <v>25</v>
      </c>
      <c r="P11" s="10">
        <v>600</v>
      </c>
    </row>
    <row r="12" spans="2:16" ht="15">
      <c r="B12" s="6">
        <f t="shared" si="1"/>
        <v>4</v>
      </c>
      <c r="C12" s="7" t="s">
        <v>23</v>
      </c>
      <c r="D12" s="7"/>
      <c r="E12" s="7">
        <v>2</v>
      </c>
      <c r="F12" s="7">
        <v>2</v>
      </c>
      <c r="G12" s="7" t="s">
        <v>24</v>
      </c>
      <c r="H12" s="7" t="s">
        <v>24</v>
      </c>
      <c r="I12" s="7" t="s">
        <v>26</v>
      </c>
      <c r="J12" s="8" t="str">
        <f>IF(C12="","",IF(COUNTIF(J$8:J11,IF(I12="",C12&amp;"-"&amp;TEXT(IF(E12=0,1,E12),0)&amp;"-"&amp;TEXT(F12,0),I12))&gt;0,"Дубль!",IF(I12="",C12&amp;"-"&amp;TEXT(IF(E12=0,1,E12),0)&amp;"-"&amp;TEXT(F12,0),I12)))</f>
        <v>КАПО-2-2-У</v>
      </c>
      <c r="K12" s="7"/>
      <c r="L12" s="7"/>
      <c r="M12" s="7"/>
      <c r="N12" s="8">
        <f t="shared" si="2"/>
        <v>0</v>
      </c>
      <c r="O12" s="9" t="s">
        <v>25</v>
      </c>
      <c r="P12" s="10">
        <v>700</v>
      </c>
    </row>
    <row r="13" spans="2:16" ht="15">
      <c r="B13" s="6">
        <f t="shared" si="1"/>
        <v>5</v>
      </c>
      <c r="C13" s="7" t="s">
        <v>23</v>
      </c>
      <c r="D13" s="7"/>
      <c r="E13" s="7">
        <v>2</v>
      </c>
      <c r="F13" s="7">
        <v>3</v>
      </c>
      <c r="G13" s="7" t="s">
        <v>24</v>
      </c>
      <c r="H13" s="7" t="s">
        <v>24</v>
      </c>
      <c r="I13" s="7"/>
      <c r="J13" s="8" t="str">
        <f>IF(C13="","",IF(COUNTIF(J$8:J12,IF(I13="",C13&amp;"-"&amp;TEXT(IF(E13=0,1,E13),0)&amp;"-"&amp;TEXT(F13,0),I13))&gt;0,"Дубль!",IF(I13="",C13&amp;"-"&amp;TEXT(IF(E13=0,1,E13),0)&amp;"-"&amp;TEXT(F13,0),I13)))</f>
        <v>КАПО-2-3</v>
      </c>
      <c r="K13" s="7"/>
      <c r="L13" s="7"/>
      <c r="M13" s="7"/>
      <c r="N13" s="8">
        <f t="shared" si="2"/>
        <v>0</v>
      </c>
      <c r="O13" s="9" t="s">
        <v>25</v>
      </c>
      <c r="P13" s="10">
        <v>550</v>
      </c>
    </row>
    <row r="14" spans="2:16" ht="15">
      <c r="B14" s="6">
        <f t="shared" si="1"/>
        <v>6</v>
      </c>
      <c r="C14" s="7" t="s">
        <v>23</v>
      </c>
      <c r="D14" s="7"/>
      <c r="E14" s="7">
        <v>2</v>
      </c>
      <c r="F14" s="7">
        <v>2</v>
      </c>
      <c r="G14" s="7" t="s">
        <v>24</v>
      </c>
      <c r="H14" s="7" t="s">
        <v>24</v>
      </c>
      <c r="I14" s="7" t="s">
        <v>27</v>
      </c>
      <c r="J14" s="8" t="str">
        <f>IF(C14="","",IF(COUNTIF(J$8:J13,IF(I14="",C14&amp;"-"&amp;TEXT(IF(E14=0,1,E14),0)&amp;"-"&amp;TEXT(F14,0),I14))&gt;0,"Дубль!",IF(I14="",C14&amp;"-"&amp;TEXT(IF(E14=0,1,E14),0)&amp;"-"&amp;TEXT(F14,0),I14)))</f>
        <v>КАПО-2-2-К</v>
      </c>
      <c r="K14" s="7"/>
      <c r="L14" s="7"/>
      <c r="M14" s="7"/>
      <c r="N14" s="8">
        <f t="shared" si="2"/>
        <v>0</v>
      </c>
      <c r="O14" s="9" t="s">
        <v>25</v>
      </c>
      <c r="P14" s="10">
        <v>900</v>
      </c>
    </row>
    <row r="15" spans="2:16" ht="15">
      <c r="B15" s="6">
        <f t="shared" si="1"/>
        <v>7</v>
      </c>
      <c r="C15" s="7" t="s">
        <v>23</v>
      </c>
      <c r="D15" s="7"/>
      <c r="E15" s="7">
        <v>2</v>
      </c>
      <c r="F15" s="7">
        <v>2</v>
      </c>
      <c r="G15" s="7" t="s">
        <v>24</v>
      </c>
      <c r="H15" s="7" t="s">
        <v>24</v>
      </c>
      <c r="I15" s="7" t="s">
        <v>28</v>
      </c>
      <c r="J15" s="8" t="str">
        <f>IF(C15="","",IF(COUNTIF(J$8:J14,IF(I15="",C15&amp;"-"&amp;TEXT(IF(E15=0,1,E15),0)&amp;"-"&amp;TEXT(F15,0),I15))&gt;0,"Дубль!",IF(I15="",C15&amp;"-"&amp;TEXT(IF(E15=0,1,E15),0)&amp;"-"&amp;TEXT(F15,0),I15)))</f>
        <v>КАПО-2-2-Б</v>
      </c>
      <c r="K15" s="7"/>
      <c r="L15" s="7"/>
      <c r="M15" s="7"/>
      <c r="N15" s="8">
        <f t="shared" si="2"/>
        <v>0</v>
      </c>
      <c r="O15" s="9" t="s">
        <v>25</v>
      </c>
      <c r="P15" s="10">
        <v>925</v>
      </c>
    </row>
    <row r="16" spans="2:16" ht="15">
      <c r="B16" s="6">
        <f t="shared" si="1"/>
        <v>8</v>
      </c>
      <c r="C16" s="7"/>
      <c r="D16" s="7"/>
      <c r="E16" s="7"/>
      <c r="F16" s="7"/>
      <c r="G16" s="7"/>
      <c r="H16" s="7"/>
      <c r="I16" s="7"/>
      <c r="J16" s="8">
        <f>IF(C16="","",IF(COUNTIF(J$8:J15,IF(I16="",C16&amp;"-"&amp;TEXT(IF(E16=0,1,E16),0)&amp;"-"&amp;TEXT(F16,0),I16))&gt;0,"Дубль!",IF(I16="",C16&amp;"-"&amp;TEXT(IF(E16=0,1,E16),0)&amp;"-"&amp;TEXT(F16,0),I16)))</f>
      </c>
      <c r="K16" s="7"/>
      <c r="L16" s="7"/>
      <c r="M16" s="7"/>
      <c r="N16" s="8">
        <f t="shared" si="2"/>
        <v>0</v>
      </c>
      <c r="O16" s="9"/>
      <c r="P16" s="10"/>
    </row>
    <row r="17" spans="2:16" ht="15">
      <c r="B17" s="6">
        <f t="shared" si="1"/>
        <v>9</v>
      </c>
      <c r="C17" s="7"/>
      <c r="D17" s="7"/>
      <c r="E17" s="7"/>
      <c r="F17" s="7"/>
      <c r="G17" s="7"/>
      <c r="H17" s="7"/>
      <c r="I17" s="7"/>
      <c r="J17" s="8">
        <f>IF(C17="","",IF(COUNTIF(J$8:J16,IF(I17="",C17&amp;"-"&amp;TEXT(IF(E17=0,1,E17),0)&amp;"-"&amp;TEXT(F17,0),I17))&gt;0,"Дубль!",IF(I17="",C17&amp;"-"&amp;TEXT(IF(E17=0,1,E17),0)&amp;"-"&amp;TEXT(F17,0),I17)))</f>
      </c>
      <c r="K17" s="7"/>
      <c r="L17" s="7"/>
      <c r="M17" s="7"/>
      <c r="N17" s="8">
        <f t="shared" si="2"/>
        <v>0</v>
      </c>
      <c r="O17" s="9"/>
      <c r="P17" s="10"/>
    </row>
    <row r="18" spans="2:16" ht="15">
      <c r="B18" s="6">
        <f t="shared" si="1"/>
        <v>10</v>
      </c>
      <c r="C18" s="7"/>
      <c r="D18" s="7"/>
      <c r="E18" s="7"/>
      <c r="F18" s="7"/>
      <c r="G18" s="7"/>
      <c r="H18" s="7"/>
      <c r="I18" s="7"/>
      <c r="J18" s="8">
        <f>IF(C18="","",IF(COUNTIF(J$8:J17,IF(I18="",C18&amp;"-"&amp;TEXT(IF(E18=0,1,E18),0)&amp;"-"&amp;TEXT(F18,0),I18))&gt;0,"Дубль!",IF(I18="",C18&amp;"-"&amp;TEXT(IF(E18=0,1,E18),0)&amp;"-"&amp;TEXT(F18,0),I18)))</f>
      </c>
      <c r="K18" s="7"/>
      <c r="L18" s="7"/>
      <c r="M18" s="7"/>
      <c r="N18" s="8">
        <f t="shared" si="2"/>
        <v>0</v>
      </c>
      <c r="O18" s="9"/>
      <c r="P18" s="10"/>
    </row>
    <row r="19" spans="2:16" ht="15">
      <c r="B19" s="6">
        <f t="shared" si="1"/>
        <v>11</v>
      </c>
      <c r="C19" s="7"/>
      <c r="D19" s="7"/>
      <c r="E19" s="7"/>
      <c r="F19" s="7"/>
      <c r="G19" s="7"/>
      <c r="H19" s="7"/>
      <c r="I19" s="7"/>
      <c r="J19" s="8">
        <f>IF(C19="","",IF(COUNTIF(J$8:J18,IF(I19="",C19&amp;"-"&amp;TEXT(IF(E19=0,1,E19),0)&amp;"-"&amp;TEXT(F19,0),I19))&gt;0,"Дубль!",IF(I19="",C19&amp;"-"&amp;TEXT(IF(E19=0,1,E19),0)&amp;"-"&amp;TEXT(F19,0),I19)))</f>
      </c>
      <c r="K19" s="7"/>
      <c r="L19" s="7"/>
      <c r="M19" s="7"/>
      <c r="N19" s="8">
        <f t="shared" si="2"/>
        <v>0</v>
      </c>
      <c r="O19" s="9"/>
      <c r="P19" s="10"/>
    </row>
    <row r="20" spans="2:16" ht="15">
      <c r="B20" s="6">
        <f t="shared" si="1"/>
        <v>12</v>
      </c>
      <c r="C20" s="7"/>
      <c r="D20" s="7"/>
      <c r="E20" s="7"/>
      <c r="F20" s="7"/>
      <c r="G20" s="7"/>
      <c r="H20" s="7"/>
      <c r="I20" s="7"/>
      <c r="J20" s="8">
        <f>IF(C20="","",IF(COUNTIF(J$8:J19,IF(I20="",C20&amp;"-"&amp;TEXT(IF(E20=0,1,E20),0)&amp;"-"&amp;TEXT(F20,0),I20))&gt;0,"Дубль!",IF(I20="",C20&amp;"-"&amp;TEXT(IF(E20=0,1,E20),0)&amp;"-"&amp;TEXT(F20,0),I20)))</f>
      </c>
      <c r="K20" s="7"/>
      <c r="L20" s="7"/>
      <c r="M20" s="7"/>
      <c r="N20" s="8">
        <f t="shared" si="2"/>
        <v>0</v>
      </c>
      <c r="O20" s="9"/>
      <c r="P20" s="10"/>
    </row>
    <row r="21" spans="2:16" ht="15">
      <c r="B21" s="6">
        <f t="shared" si="1"/>
        <v>13</v>
      </c>
      <c r="C21" s="7"/>
      <c r="D21" s="7"/>
      <c r="E21" s="7"/>
      <c r="F21" s="7"/>
      <c r="G21" s="7"/>
      <c r="H21" s="7"/>
      <c r="I21" s="7"/>
      <c r="J21" s="8">
        <f>IF(C21="","",IF(COUNTIF(J$8:J20,IF(I21="",C21&amp;"-"&amp;TEXT(IF(E21=0,1,E21),0)&amp;"-"&amp;TEXT(F21,0),I21))&gt;0,"Дубль!",IF(I21="",C21&amp;"-"&amp;TEXT(IF(E21=0,1,E21),0)&amp;"-"&amp;TEXT(F21,0),I21)))</f>
      </c>
      <c r="K21" s="7"/>
      <c r="L21" s="7"/>
      <c r="M21" s="7"/>
      <c r="N21" s="8">
        <f t="shared" si="2"/>
        <v>0</v>
      </c>
      <c r="O21" s="9"/>
      <c r="P21" s="10"/>
    </row>
    <row r="22" spans="2:16" ht="15">
      <c r="B22" s="6">
        <f t="shared" si="1"/>
        <v>14</v>
      </c>
      <c r="C22" s="7"/>
      <c r="D22" s="7"/>
      <c r="E22" s="7"/>
      <c r="F22" s="7"/>
      <c r="G22" s="7"/>
      <c r="H22" s="7"/>
      <c r="I22" s="7"/>
      <c r="J22" s="8">
        <f>IF(C22="","",IF(COUNTIF(J$8:J21,IF(I22="",C22&amp;"-"&amp;TEXT(IF(E22=0,1,E22),0)&amp;"-"&amp;TEXT(F22,0),I22))&gt;0,"Дубль!",IF(I22="",C22&amp;"-"&amp;TEXT(IF(E22=0,1,E22),0)&amp;"-"&amp;TEXT(F22,0),I22)))</f>
      </c>
      <c r="K22" s="7"/>
      <c r="L22" s="7"/>
      <c r="M22" s="7"/>
      <c r="N22" s="8">
        <f t="shared" si="2"/>
        <v>0</v>
      </c>
      <c r="O22" s="9"/>
      <c r="P22" s="10"/>
    </row>
    <row r="23" spans="2:16" ht="15">
      <c r="B23" s="6">
        <f t="shared" si="1"/>
        <v>15</v>
      </c>
      <c r="C23" s="7"/>
      <c r="D23" s="7"/>
      <c r="E23" s="7"/>
      <c r="F23" s="7"/>
      <c r="G23" s="7"/>
      <c r="H23" s="7"/>
      <c r="I23" s="7"/>
      <c r="J23" s="8">
        <f>IF(C23="","",IF(COUNTIF(J$8:J22,IF(I23="",C23&amp;"-"&amp;TEXT(IF(E23=0,1,E23),0)&amp;"-"&amp;TEXT(F23,0),I23))&gt;0,"Дубль!",IF(I23="",C23&amp;"-"&amp;TEXT(IF(E23=0,1,E23),0)&amp;"-"&amp;TEXT(F23,0),I23)))</f>
      </c>
      <c r="K23" s="7"/>
      <c r="L23" s="7"/>
      <c r="M23" s="7"/>
      <c r="N23" s="8">
        <f t="shared" si="2"/>
        <v>0</v>
      </c>
      <c r="O23" s="9"/>
      <c r="P23" s="10"/>
    </row>
    <row r="24" spans="2:16" ht="15">
      <c r="B24" s="6">
        <f t="shared" si="1"/>
        <v>16</v>
      </c>
      <c r="C24" s="7"/>
      <c r="D24" s="7"/>
      <c r="E24" s="7"/>
      <c r="F24" s="7"/>
      <c r="G24" s="7"/>
      <c r="H24" s="7"/>
      <c r="I24" s="7"/>
      <c r="J24" s="8">
        <f>IF(C24="","",IF(COUNTIF(J$8:J23,IF(I24="",C24&amp;"-"&amp;TEXT(IF(E24=0,1,E24),0)&amp;"-"&amp;TEXT(F24,0),I24))&gt;0,"Дубль!",IF(I24="",C24&amp;"-"&amp;TEXT(IF(E24=0,1,E24),0)&amp;"-"&amp;TEXT(F24,0),I24)))</f>
      </c>
      <c r="K24" s="7"/>
      <c r="L24" s="7"/>
      <c r="M24" s="7"/>
      <c r="N24" s="8">
        <f t="shared" si="2"/>
        <v>0</v>
      </c>
      <c r="O24" s="9"/>
      <c r="P24" s="10"/>
    </row>
    <row r="25" spans="2:16" ht="15">
      <c r="B25" s="6">
        <f t="shared" si="1"/>
        <v>17</v>
      </c>
      <c r="C25" s="7"/>
      <c r="D25" s="7"/>
      <c r="E25" s="7"/>
      <c r="F25" s="7"/>
      <c r="G25" s="7"/>
      <c r="H25" s="7"/>
      <c r="I25" s="7"/>
      <c r="J25" s="8">
        <f>IF(C25="","",IF(COUNTIF(J$8:J24,IF(I25="",C25&amp;"-"&amp;TEXT(IF(E25=0,1,E25),0)&amp;"-"&amp;TEXT(F25,0),I25))&gt;0,"Дубль!",IF(I25="",C25&amp;"-"&amp;TEXT(IF(E25=0,1,E25),0)&amp;"-"&amp;TEXT(F25,0),I25)))</f>
      </c>
      <c r="K25" s="7"/>
      <c r="L25" s="7"/>
      <c r="M25" s="7"/>
      <c r="N25" s="8">
        <f t="shared" si="2"/>
        <v>0</v>
      </c>
      <c r="O25" s="9"/>
      <c r="P25" s="10"/>
    </row>
    <row r="26" spans="2:16" ht="15">
      <c r="B26" s="6">
        <f t="shared" si="1"/>
        <v>18</v>
      </c>
      <c r="C26" s="7"/>
      <c r="D26" s="7"/>
      <c r="E26" s="7"/>
      <c r="F26" s="7"/>
      <c r="G26" s="7"/>
      <c r="H26" s="7"/>
      <c r="I26" s="7"/>
      <c r="J26" s="8">
        <f>IF(C26="","",IF(COUNTIF(J$8:J25,IF(I26="",C26&amp;"-"&amp;TEXT(IF(E26=0,1,E26),0)&amp;"-"&amp;TEXT(F26,0),I26))&gt;0,"Дубль!",IF(I26="",C26&amp;"-"&amp;TEXT(IF(E26=0,1,E26),0)&amp;"-"&amp;TEXT(F26,0),I26)))</f>
      </c>
      <c r="K26" s="7"/>
      <c r="L26" s="7"/>
      <c r="M26" s="7"/>
      <c r="N26" s="8">
        <f t="shared" si="2"/>
        <v>0</v>
      </c>
      <c r="O26" s="9"/>
      <c r="P26" s="10"/>
    </row>
    <row r="27" spans="2:16" ht="15">
      <c r="B27" s="6">
        <f t="shared" si="1"/>
        <v>19</v>
      </c>
      <c r="C27" s="7"/>
      <c r="D27" s="7"/>
      <c r="E27" s="7"/>
      <c r="F27" s="7"/>
      <c r="G27" s="7"/>
      <c r="H27" s="7"/>
      <c r="I27" s="7"/>
      <c r="J27" s="8">
        <f>IF(C27="","",IF(COUNTIF(J$8:J26,IF(I27="",C27&amp;"-"&amp;TEXT(IF(E27=0,1,E27),0)&amp;"-"&amp;TEXT(F27,0),I27))&gt;0,"Дубль!",IF(I27="",C27&amp;"-"&amp;TEXT(IF(E27=0,1,E27),0)&amp;"-"&amp;TEXT(F27,0),I27)))</f>
      </c>
      <c r="K27" s="7"/>
      <c r="L27" s="7"/>
      <c r="M27" s="7"/>
      <c r="N27" s="8">
        <f t="shared" si="2"/>
        <v>0</v>
      </c>
      <c r="O27" s="9"/>
      <c r="P27" s="10"/>
    </row>
    <row r="28" spans="2:16" ht="15">
      <c r="B28" s="6">
        <f t="shared" si="1"/>
        <v>20</v>
      </c>
      <c r="C28" s="7"/>
      <c r="D28" s="7"/>
      <c r="E28" s="7"/>
      <c r="F28" s="7"/>
      <c r="G28" s="7"/>
      <c r="H28" s="7"/>
      <c r="I28" s="7"/>
      <c r="J28" s="8">
        <f>IF(C28="","",IF(COUNTIF(J$8:J27,IF(I28="",C28&amp;"-"&amp;TEXT(IF(E28=0,1,E28),0)&amp;"-"&amp;TEXT(F28,0),I28))&gt;0,"Дубль!",IF(I28="",C28&amp;"-"&amp;TEXT(IF(E28=0,1,E28),0)&amp;"-"&amp;TEXT(F28,0),I28)))</f>
      </c>
      <c r="K28" s="7"/>
      <c r="L28" s="7"/>
      <c r="M28" s="7"/>
      <c r="N28" s="8">
        <f t="shared" si="2"/>
        <v>0</v>
      </c>
      <c r="O28" s="9"/>
      <c r="P28" s="10"/>
    </row>
    <row r="29" spans="2:16" ht="15">
      <c r="B29" s="6">
        <f t="shared" si="1"/>
        <v>21</v>
      </c>
      <c r="C29" s="7"/>
      <c r="D29" s="7"/>
      <c r="E29" s="7"/>
      <c r="F29" s="7"/>
      <c r="G29" s="7"/>
      <c r="H29" s="7"/>
      <c r="I29" s="7"/>
      <c r="J29" s="8">
        <f>IF(C29="","",IF(COUNTIF(J$8:J28,IF(I29="",C29&amp;"-"&amp;TEXT(IF(E29=0,1,E29),0)&amp;"-"&amp;TEXT(F29,0),I29))&gt;0,"Дубль!",IF(I29="",C29&amp;"-"&amp;TEXT(IF(E29=0,1,E29),0)&amp;"-"&amp;TEXT(F29,0),I29)))</f>
      </c>
      <c r="K29" s="7"/>
      <c r="L29" s="7"/>
      <c r="M29" s="7"/>
      <c r="N29" s="8">
        <f t="shared" si="2"/>
        <v>0</v>
      </c>
      <c r="O29" s="9"/>
      <c r="P29" s="10"/>
    </row>
    <row r="30" spans="2:16" ht="15">
      <c r="B30" s="6">
        <f t="shared" si="1"/>
        <v>22</v>
      </c>
      <c r="C30" s="7"/>
      <c r="D30" s="7"/>
      <c r="E30" s="7"/>
      <c r="F30" s="7"/>
      <c r="G30" s="7"/>
      <c r="H30" s="7"/>
      <c r="I30" s="7"/>
      <c r="J30" s="8">
        <f>IF(C30="","",IF(COUNTIF(J$8:J29,IF(I30="",C30&amp;"-"&amp;TEXT(IF(E30=0,1,E30),0)&amp;"-"&amp;TEXT(F30,0),I30))&gt;0,"Дубль!",IF(I30="",C30&amp;"-"&amp;TEXT(IF(E30=0,1,E30),0)&amp;"-"&amp;TEXT(F30,0),I30)))</f>
      </c>
      <c r="K30" s="7"/>
      <c r="L30" s="7"/>
      <c r="M30" s="7"/>
      <c r="N30" s="8">
        <f t="shared" si="2"/>
        <v>0</v>
      </c>
      <c r="O30" s="9"/>
      <c r="P30" s="10"/>
    </row>
    <row r="31" spans="2:16" ht="15">
      <c r="B31" s="6">
        <f t="shared" si="1"/>
        <v>23</v>
      </c>
      <c r="C31" s="7"/>
      <c r="D31" s="7"/>
      <c r="E31" s="7"/>
      <c r="F31" s="7"/>
      <c r="G31" s="7"/>
      <c r="H31" s="7"/>
      <c r="I31" s="7"/>
      <c r="J31" s="8">
        <f>IF(C31="","",IF(COUNTIF(J$8:J30,IF(I31="",C31&amp;"-"&amp;TEXT(IF(E31=0,1,E31),0)&amp;"-"&amp;TEXT(F31,0),I31))&gt;0,"Дубль!",IF(I31="",C31&amp;"-"&amp;TEXT(IF(E31=0,1,E31),0)&amp;"-"&amp;TEXT(F31,0),I31)))</f>
      </c>
      <c r="K31" s="7"/>
      <c r="L31" s="7"/>
      <c r="M31" s="7"/>
      <c r="N31" s="8">
        <f t="shared" si="2"/>
        <v>0</v>
      </c>
      <c r="O31" s="9"/>
      <c r="P31" s="10"/>
    </row>
    <row r="32" spans="2:16" ht="15">
      <c r="B32" s="6">
        <f t="shared" si="1"/>
        <v>24</v>
      </c>
      <c r="C32" s="7"/>
      <c r="D32" s="7"/>
      <c r="E32" s="7"/>
      <c r="F32" s="7"/>
      <c r="G32" s="7"/>
      <c r="H32" s="7"/>
      <c r="I32" s="7"/>
      <c r="J32" s="8">
        <f>IF(C32="","",IF(COUNTIF(J$8:J31,IF(I32="",C32&amp;"-"&amp;TEXT(IF(E32=0,1,E32),0)&amp;"-"&amp;TEXT(F32,0),I32))&gt;0,"Дубль!",IF(I32="",C32&amp;"-"&amp;TEXT(IF(E32=0,1,E32),0)&amp;"-"&amp;TEXT(F32,0),I32)))</f>
      </c>
      <c r="K32" s="7"/>
      <c r="L32" s="7"/>
      <c r="M32" s="7"/>
      <c r="N32" s="8">
        <f t="shared" si="2"/>
        <v>0</v>
      </c>
      <c r="O32" s="9"/>
      <c r="P32" s="10"/>
    </row>
    <row r="33" spans="2:16" ht="15">
      <c r="B33" s="6">
        <f t="shared" si="1"/>
        <v>25</v>
      </c>
      <c r="C33" s="7"/>
      <c r="D33" s="7"/>
      <c r="E33" s="7"/>
      <c r="F33" s="7"/>
      <c r="G33" s="7"/>
      <c r="H33" s="7"/>
      <c r="I33" s="7"/>
      <c r="J33" s="8">
        <f>IF(C33="","",IF(COUNTIF(J$8:J32,IF(I33="",C33&amp;"-"&amp;TEXT(IF(E33=0,1,E33),0)&amp;"-"&amp;TEXT(F33,0),I33))&gt;0,"Дубль!",IF(I33="",C33&amp;"-"&amp;TEXT(IF(E33=0,1,E33),0)&amp;"-"&amp;TEXT(F33,0),I33)))</f>
      </c>
      <c r="K33" s="7"/>
      <c r="L33" s="7"/>
      <c r="M33" s="7"/>
      <c r="N33" s="8">
        <f t="shared" si="2"/>
        <v>0</v>
      </c>
      <c r="O33" s="9"/>
      <c r="P33" s="10"/>
    </row>
    <row r="34" spans="2:16" ht="15">
      <c r="B34" s="6">
        <f t="shared" si="1"/>
        <v>26</v>
      </c>
      <c r="C34" s="7"/>
      <c r="D34" s="7"/>
      <c r="E34" s="7"/>
      <c r="F34" s="7"/>
      <c r="G34" s="7"/>
      <c r="H34" s="7"/>
      <c r="I34" s="7"/>
      <c r="J34" s="8">
        <f>IF(C34="","",IF(COUNTIF(J$8:J33,IF(I34="",C34&amp;"-"&amp;TEXT(IF(E34=0,1,E34),0)&amp;"-"&amp;TEXT(F34,0),I34))&gt;0,"Дубль!",IF(I34="",C34&amp;"-"&amp;TEXT(IF(E34=0,1,E34),0)&amp;"-"&amp;TEXT(F34,0),I34)))</f>
      </c>
      <c r="K34" s="7"/>
      <c r="L34" s="7"/>
      <c r="M34" s="7"/>
      <c r="N34" s="8">
        <f t="shared" si="2"/>
        <v>0</v>
      </c>
      <c r="O34" s="9"/>
      <c r="P34" s="10"/>
    </row>
    <row r="35" spans="2:16" ht="15">
      <c r="B35" s="6">
        <f t="shared" si="1"/>
        <v>27</v>
      </c>
      <c r="C35" s="7"/>
      <c r="D35" s="7"/>
      <c r="E35" s="7"/>
      <c r="F35" s="7"/>
      <c r="G35" s="7"/>
      <c r="H35" s="7"/>
      <c r="I35" s="7"/>
      <c r="J35" s="8">
        <f>IF(C35="","",IF(COUNTIF(J$8:J34,IF(I35="",C35&amp;"-"&amp;TEXT(IF(E35=0,1,E35),0)&amp;"-"&amp;TEXT(F35,0),I35))&gt;0,"Дубль!",IF(I35="",C35&amp;"-"&amp;TEXT(IF(E35=0,1,E35),0)&amp;"-"&amp;TEXT(F35,0),I35)))</f>
      </c>
      <c r="K35" s="7"/>
      <c r="L35" s="7"/>
      <c r="M35" s="7"/>
      <c r="N35" s="8">
        <f t="shared" si="2"/>
        <v>0</v>
      </c>
      <c r="O35" s="9"/>
      <c r="P35" s="10"/>
    </row>
    <row r="36" spans="2:16" ht="15">
      <c r="B36" s="6">
        <f t="shared" si="1"/>
        <v>28</v>
      </c>
      <c r="C36" s="7"/>
      <c r="D36" s="7"/>
      <c r="E36" s="7"/>
      <c r="F36" s="7"/>
      <c r="G36" s="7"/>
      <c r="H36" s="7"/>
      <c r="I36" s="7"/>
      <c r="J36" s="8">
        <f>IF(C36="","",IF(COUNTIF(J$8:J35,IF(I36="",C36&amp;"-"&amp;TEXT(IF(E36=0,1,E36),0)&amp;"-"&amp;TEXT(F36,0),I36))&gt;0,"Дубль!",IF(I36="",C36&amp;"-"&amp;TEXT(IF(E36=0,1,E36),0)&amp;"-"&amp;TEXT(F36,0),I36)))</f>
      </c>
      <c r="K36" s="7"/>
      <c r="L36" s="7"/>
      <c r="M36" s="7"/>
      <c r="N36" s="8">
        <f t="shared" si="2"/>
        <v>0</v>
      </c>
      <c r="O36" s="9"/>
      <c r="P36" s="10"/>
    </row>
    <row r="37" spans="2:16" ht="15">
      <c r="B37" s="6">
        <f t="shared" si="1"/>
        <v>29</v>
      </c>
      <c r="C37" s="7"/>
      <c r="D37" s="7"/>
      <c r="E37" s="7"/>
      <c r="F37" s="7"/>
      <c r="G37" s="7"/>
      <c r="H37" s="7"/>
      <c r="I37" s="7"/>
      <c r="J37" s="8">
        <f>IF(C37="","",IF(COUNTIF(J$8:J36,IF(I37="",C37&amp;"-"&amp;TEXT(IF(E37=0,1,E37),0)&amp;"-"&amp;TEXT(F37,0),I37))&gt;0,"Дубль!",IF(I37="",C37&amp;"-"&amp;TEXT(IF(E37=0,1,E37),0)&amp;"-"&amp;TEXT(F37,0),I37)))</f>
      </c>
      <c r="K37" s="7"/>
      <c r="L37" s="7"/>
      <c r="M37" s="7"/>
      <c r="N37" s="8">
        <f t="shared" si="2"/>
        <v>0</v>
      </c>
      <c r="O37" s="9"/>
      <c r="P37" s="10"/>
    </row>
  </sheetData>
  <sheetProtection selectLockedCells="1" selectUnlockedCells="1"/>
  <mergeCells count="18">
    <mergeCell ref="B4:B6"/>
    <mergeCell ref="C4:C6"/>
    <mergeCell ref="D4:D6"/>
    <mergeCell ref="E4:H4"/>
    <mergeCell ref="I4:J4"/>
    <mergeCell ref="K4:N4"/>
    <mergeCell ref="O4:P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3:B18"/>
  <sheetViews>
    <sheetView workbookViewId="0" topLeftCell="A1">
      <pane ySplit="65535" topLeftCell="A1" activePane="topLeft" state="split"/>
      <selection pane="topLeft" activeCell="B18" sqref="B18"/>
      <selection pane="bottomLeft" activeCell="A1" sqref="A1"/>
    </sheetView>
  </sheetViews>
  <sheetFormatPr defaultColWidth="9.140625" defaultRowHeight="15"/>
  <cols>
    <col min="2" max="2" width="15.140625" style="0" customWidth="1"/>
  </cols>
  <sheetData>
    <row r="1" ht="15"/>
    <row r="3" ht="15">
      <c r="B3" s="11" t="s">
        <v>29</v>
      </c>
    </row>
    <row r="4" ht="15.75">
      <c r="B4" s="12" t="s">
        <v>30</v>
      </c>
    </row>
    <row r="6" ht="15">
      <c r="B6" s="11" t="s">
        <v>31</v>
      </c>
    </row>
    <row r="7" ht="15.75">
      <c r="B7" s="12" t="s">
        <v>29</v>
      </c>
    </row>
    <row r="9" ht="15.75">
      <c r="B9" s="13">
        <v>1100</v>
      </c>
    </row>
    <row r="11" ht="15">
      <c r="B11" s="14" t="s">
        <v>32</v>
      </c>
    </row>
    <row r="12" ht="15.75">
      <c r="B12" s="15" t="s">
        <v>33</v>
      </c>
    </row>
    <row r="14" ht="15">
      <c r="B14" s="11" t="s">
        <v>34</v>
      </c>
    </row>
    <row r="15" ht="15.75">
      <c r="B15" s="12" t="s">
        <v>35</v>
      </c>
    </row>
    <row r="17" ht="15">
      <c r="B17" s="11" t="s">
        <v>36</v>
      </c>
    </row>
    <row r="18" ht="15.75">
      <c r="B18" s="1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70"/>
  <sheetViews>
    <sheetView tabSelected="1" workbookViewId="0" topLeftCell="A1">
      <pane ySplit="10" topLeftCell="A11" activePane="bottomLeft" state="frozen"/>
      <selection pane="topLeft" activeCell="A1" sqref="A1"/>
      <selection pane="bottomLeft" activeCell="F15" sqref="F15"/>
    </sheetView>
  </sheetViews>
  <sheetFormatPr defaultColWidth="9.140625" defaultRowHeight="3.75" customHeight="1"/>
  <cols>
    <col min="1" max="1" width="1.421875" style="0" customWidth="1"/>
    <col min="2" max="2" width="3.140625" style="0" customWidth="1"/>
    <col min="3" max="3" width="7.00390625" style="0" customWidth="1"/>
    <col min="4" max="4" width="36.57421875" style="0" customWidth="1"/>
    <col min="5" max="5" width="10.28125" style="0" customWidth="1"/>
    <col min="6" max="6" width="15.28125" style="0" customWidth="1"/>
    <col min="7" max="8" width="11.8515625" style="0" customWidth="1"/>
    <col min="9" max="10" width="7.140625" style="0" customWidth="1"/>
    <col min="11" max="11" width="12.8515625" style="0" customWidth="1"/>
    <col min="14" max="15" width="12.8515625" style="0" customWidth="1"/>
    <col min="16" max="16" width="51.57421875" style="0" customWidth="1"/>
    <col min="17" max="17" width="1.1484375" style="0" customWidth="1"/>
    <col min="18" max="26" width="0" style="16" hidden="1" customWidth="1"/>
    <col min="27" max="31" width="0" style="0" hidden="1" customWidth="1"/>
    <col min="32" max="32" width="9.140625" style="0" customWidth="1"/>
  </cols>
  <sheetData>
    <row r="2" spans="2:6" ht="15" customHeight="1">
      <c r="B2" s="17" t="s">
        <v>38</v>
      </c>
      <c r="C2" s="17"/>
      <c r="D2" s="17"/>
      <c r="E2" s="17"/>
      <c r="F2" s="17"/>
    </row>
    <row r="3" spans="2:16" ht="21" customHeight="1">
      <c r="B3" s="17"/>
      <c r="C3" s="17"/>
      <c r="D3" s="17"/>
      <c r="E3" s="17"/>
      <c r="F3" s="17"/>
      <c r="H3" s="18" t="s">
        <v>39</v>
      </c>
      <c r="I3" s="19" t="s">
        <v>40</v>
      </c>
      <c r="J3" s="19"/>
      <c r="K3" s="19"/>
      <c r="L3" s="19"/>
      <c r="M3" s="19"/>
      <c r="N3" s="19"/>
      <c r="O3" s="19"/>
      <c r="P3" s="19"/>
    </row>
    <row r="4" ht="4.5" customHeight="1"/>
    <row r="5" spans="2:16" ht="15" customHeight="1">
      <c r="B5" t="s">
        <v>41</v>
      </c>
      <c r="P5">
        <v>11111</v>
      </c>
    </row>
    <row r="7" spans="2:26" ht="15" customHeight="1">
      <c r="B7" s="20" t="s">
        <v>42</v>
      </c>
      <c r="C7" s="20"/>
      <c r="D7" s="20"/>
      <c r="E7" s="20"/>
      <c r="F7" s="20" t="s">
        <v>43</v>
      </c>
      <c r="G7" s="20"/>
      <c r="H7" s="20"/>
      <c r="I7" s="20"/>
      <c r="J7" s="20"/>
      <c r="K7" s="20"/>
      <c r="L7" s="20"/>
      <c r="M7" s="20"/>
      <c r="N7" s="20"/>
      <c r="O7" s="20"/>
      <c r="P7" s="20" t="s">
        <v>3</v>
      </c>
      <c r="Q7" s="21"/>
      <c r="R7" s="22" t="s">
        <v>44</v>
      </c>
      <c r="S7" s="22"/>
      <c r="T7" s="22"/>
      <c r="U7" s="22"/>
      <c r="V7" s="22"/>
      <c r="W7" s="22"/>
      <c r="X7" s="22"/>
      <c r="Y7" s="22"/>
      <c r="Z7" s="22"/>
    </row>
    <row r="8" spans="2:28" ht="15" customHeight="1">
      <c r="B8" s="20" t="s">
        <v>1</v>
      </c>
      <c r="C8" s="23" t="s">
        <v>45</v>
      </c>
      <c r="D8" s="20" t="s">
        <v>46</v>
      </c>
      <c r="E8" s="20" t="s">
        <v>47</v>
      </c>
      <c r="F8" s="20" t="s">
        <v>48</v>
      </c>
      <c r="G8" s="20" t="s">
        <v>49</v>
      </c>
      <c r="H8" s="20"/>
      <c r="I8" s="20"/>
      <c r="J8" s="20"/>
      <c r="K8" s="20"/>
      <c r="L8" s="20" t="s">
        <v>50</v>
      </c>
      <c r="M8" s="20"/>
      <c r="N8" s="20"/>
      <c r="O8" s="20" t="s">
        <v>51</v>
      </c>
      <c r="P8" s="20"/>
      <c r="Q8" s="21"/>
      <c r="R8" s="22" t="s">
        <v>29</v>
      </c>
      <c r="S8" s="22"/>
      <c r="T8" s="22"/>
      <c r="U8" s="22"/>
      <c r="V8" s="22" t="s">
        <v>52</v>
      </c>
      <c r="W8" s="22"/>
      <c r="X8" s="22"/>
      <c r="Y8" s="22"/>
      <c r="Z8" s="22"/>
      <c r="AB8" t="s">
        <v>53</v>
      </c>
    </row>
    <row r="9" spans="2:30" ht="15" customHeight="1">
      <c r="B9" s="20"/>
      <c r="C9" s="23"/>
      <c r="D9" s="20"/>
      <c r="E9" s="20"/>
      <c r="F9" s="20"/>
      <c r="G9" s="20" t="s">
        <v>2</v>
      </c>
      <c r="H9" s="20" t="s">
        <v>54</v>
      </c>
      <c r="I9" s="20" t="s">
        <v>55</v>
      </c>
      <c r="J9" s="20" t="s">
        <v>56</v>
      </c>
      <c r="K9" s="20" t="s">
        <v>57</v>
      </c>
      <c r="L9" s="20" t="s">
        <v>58</v>
      </c>
      <c r="M9" s="20" t="s">
        <v>19</v>
      </c>
      <c r="N9" s="20" t="s">
        <v>57</v>
      </c>
      <c r="O9" s="20"/>
      <c r="P9" s="20"/>
      <c r="Q9" s="21"/>
      <c r="R9" s="24" t="s">
        <v>48</v>
      </c>
      <c r="S9" s="24" t="s">
        <v>49</v>
      </c>
      <c r="T9" s="24" t="s">
        <v>50</v>
      </c>
      <c r="U9" s="24" t="s">
        <v>59</v>
      </c>
      <c r="V9" s="24" t="s">
        <v>48</v>
      </c>
      <c r="W9" s="24" t="s">
        <v>49</v>
      </c>
      <c r="X9" s="24" t="s">
        <v>50</v>
      </c>
      <c r="Y9" s="24" t="s">
        <v>51</v>
      </c>
      <c r="Z9" s="24" t="s">
        <v>59</v>
      </c>
      <c r="AC9" s="25" t="s">
        <v>60</v>
      </c>
      <c r="AD9" s="25" t="s">
        <v>61</v>
      </c>
    </row>
    <row r="10" spans="2:26" ht="4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27"/>
      <c r="W10" s="27"/>
      <c r="X10" s="27"/>
      <c r="Y10" s="27"/>
      <c r="Z10" s="27"/>
    </row>
    <row r="11" spans="2:30" s="28" customFormat="1" ht="30" customHeight="1">
      <c r="B11" s="29">
        <f>B10+1</f>
        <v>1</v>
      </c>
      <c r="C11" s="30">
        <v>14674</v>
      </c>
      <c r="D11" s="31" t="s">
        <v>62</v>
      </c>
      <c r="E11" s="19" t="s">
        <v>29</v>
      </c>
      <c r="F11" s="19" t="s">
        <v>33</v>
      </c>
      <c r="G11" s="19" t="s">
        <v>63</v>
      </c>
      <c r="H11" s="32" t="str">
        <f>IF(G11="","",IF(G11="Сам-1-0","Селится сам",IF(G11="Школа-1-0","Поселение в школе",TEXT(AD11,0)&amp;"-х местный номер в "&amp;AC11)))</f>
        <v>Селится сам</v>
      </c>
      <c r="I11" s="33">
        <v>42314</v>
      </c>
      <c r="J11" s="33">
        <v>42316</v>
      </c>
      <c r="K11" s="19" t="s">
        <v>29</v>
      </c>
      <c r="L11" s="30" t="s">
        <v>64</v>
      </c>
      <c r="M11" s="34">
        <v>1550</v>
      </c>
      <c r="N11" s="19" t="s">
        <v>30</v>
      </c>
      <c r="O11" s="34"/>
      <c r="P11" s="35"/>
      <c r="R11" s="36">
        <f>IF(OR(F11="",F11="Освобождение"),0,базовыйвзнос)</f>
        <v>0</v>
      </c>
      <c r="S11" s="36">
        <f>IF(G11="Школа-1-0",1,(J11-I11))*SUMIF(поселениекод,G11,поселение!P9:P37)*IF(K11="Бюджет",0,1)</f>
        <v>0</v>
      </c>
      <c r="T11" s="36">
        <f>IF(N11="Бюджет",0,1)*M11</f>
        <v>0</v>
      </c>
      <c r="U11" s="36">
        <f>SUM(R11:T11)</f>
        <v>0</v>
      </c>
      <c r="V11" s="36">
        <f>IF(F11="",0,базовыйвзнос-R11)</f>
        <v>1100</v>
      </c>
      <c r="W11" s="36">
        <f>IF(G11="Школа-1-0",1,(J11-I11))*SUMIF(поселениекод,G11,поселение!P9:P37)*IF(K11="Бюджет",1,0)</f>
        <v>0</v>
      </c>
      <c r="X11" s="36">
        <f>M11-T11</f>
        <v>1550</v>
      </c>
      <c r="Y11" s="36">
        <f>O11</f>
        <v>0</v>
      </c>
      <c r="Z11" s="36">
        <f>SUM(V11:Y11)</f>
        <v>2650</v>
      </c>
      <c r="AB11" s="37">
        <f aca="true" t="shared" si="0" ref="AB11:AB42">SUMIF(поселениекод,G11,поселениекодномер)</f>
        <v>1</v>
      </c>
      <c r="AC11" s="28">
        <f aca="true" ca="1" t="shared" si="1" ref="AC11:AC42">OFFSET(поселениестарт,AB11,1)</f>
        <v>0</v>
      </c>
      <c r="AD11" s="28">
        <f aca="true" ca="1" t="shared" si="2" ref="AD11:AD42">OFFSET(поселениестарт,AB11,4)</f>
        <v>0</v>
      </c>
    </row>
    <row r="12" spans="2:30" s="28" customFormat="1" ht="30" customHeight="1">
      <c r="B12" s="29">
        <f aca="true" t="shared" si="3" ref="B12:B69">B11+1</f>
        <v>2</v>
      </c>
      <c r="C12" s="30">
        <v>15313</v>
      </c>
      <c r="D12" s="31" t="s">
        <v>65</v>
      </c>
      <c r="E12" s="19" t="s">
        <v>29</v>
      </c>
      <c r="F12" s="19" t="s">
        <v>30</v>
      </c>
      <c r="G12" s="19" t="s">
        <v>63</v>
      </c>
      <c r="H12" s="32" t="str">
        <f aca="true" t="shared" si="4" ref="H12:H70">IF(G12="","",IF(G12="Сам-1-0","Селится сам",IF(G12="Школа-1-0","Поселение в школе",TEXT(AD12,0)&amp;"-х местный номер в "&amp;AC12)))</f>
        <v>Селится сам</v>
      </c>
      <c r="I12" s="33">
        <v>42314</v>
      </c>
      <c r="J12" s="33">
        <v>42316</v>
      </c>
      <c r="K12" s="19" t="s">
        <v>29</v>
      </c>
      <c r="L12" s="30" t="s">
        <v>66</v>
      </c>
      <c r="M12" s="34">
        <v>4408</v>
      </c>
      <c r="N12" s="19" t="s">
        <v>30</v>
      </c>
      <c r="O12" s="34"/>
      <c r="P12" s="35" t="s">
        <v>67</v>
      </c>
      <c r="R12" s="36">
        <f aca="true" t="shared" si="5" ref="R12:R70">IF(OR(F12="",F12="Освобожден"),0,базовыйвзнос)</f>
        <v>1100</v>
      </c>
      <c r="S12" s="36">
        <f>IF(G12="Школа-1-0",1,(J12-I12))*SUMIF(поселениекод,G12,поселение!P10:P38)*IF(K12="Бюджет",0,1)</f>
        <v>3000</v>
      </c>
      <c r="T12" s="36">
        <f aca="true" t="shared" si="6" ref="T12:T70">IF(N12="Бюджет",0,1)*M12</f>
        <v>0</v>
      </c>
      <c r="U12" s="36">
        <f aca="true" t="shared" si="7" ref="U12:U70">SUM(R12:T12)</f>
        <v>4100</v>
      </c>
      <c r="V12" s="36">
        <f aca="true" t="shared" si="8" ref="V12:V70">IF(F12="",0,базовыйвзнос-R12)</f>
        <v>0</v>
      </c>
      <c r="W12" s="36">
        <f>IF(G12="Школа-1-0",1,(J12-I12))*SUMIF(поселениекод,G12,поселение!P10:P38)*IF(K12="Бюджет",1,0)</f>
        <v>0</v>
      </c>
      <c r="X12" s="36">
        <f aca="true" t="shared" si="9" ref="X12:X70">M12-T12</f>
        <v>4408</v>
      </c>
      <c r="Y12" s="36">
        <f aca="true" t="shared" si="10" ref="Y12:Y70">O12</f>
        <v>0</v>
      </c>
      <c r="Z12" s="36">
        <f aca="true" t="shared" si="11" ref="Z12:Z70">SUM(V12:Y12)</f>
        <v>4408</v>
      </c>
      <c r="AB12" s="37">
        <f t="shared" si="0"/>
        <v>1</v>
      </c>
      <c r="AC12" s="28">
        <f ca="1" t="shared" si="1"/>
        <v>0</v>
      </c>
      <c r="AD12" s="28">
        <f ca="1" t="shared" si="2"/>
        <v>0</v>
      </c>
    </row>
    <row r="13" spans="2:30" s="28" customFormat="1" ht="30" customHeight="1">
      <c r="B13" s="29">
        <f t="shared" si="3"/>
        <v>3</v>
      </c>
      <c r="C13" s="30">
        <v>15317</v>
      </c>
      <c r="D13" s="31" t="s">
        <v>68</v>
      </c>
      <c r="E13" s="19" t="s">
        <v>29</v>
      </c>
      <c r="F13" s="19" t="s">
        <v>29</v>
      </c>
      <c r="G13" s="19" t="s">
        <v>63</v>
      </c>
      <c r="H13" s="32" t="str">
        <f t="shared" si="4"/>
        <v>Селится сам</v>
      </c>
      <c r="I13" s="33">
        <v>42315</v>
      </c>
      <c r="J13" s="33">
        <v>42316</v>
      </c>
      <c r="K13" s="19" t="s">
        <v>29</v>
      </c>
      <c r="L13" s="30" t="s">
        <v>69</v>
      </c>
      <c r="M13" s="34"/>
      <c r="N13" s="19" t="s">
        <v>29</v>
      </c>
      <c r="O13" s="34"/>
      <c r="P13" s="35"/>
      <c r="R13" s="36">
        <f t="shared" si="5"/>
        <v>1100</v>
      </c>
      <c r="S13" s="36">
        <f>IF(G13="Школа-1-0",1,(J13-I13))*SUMIF(поселениекод,G13,поселение!P11:P39)*IF(K13="Бюджет",0,1)</f>
        <v>600</v>
      </c>
      <c r="T13" s="36">
        <f t="shared" si="6"/>
        <v>0</v>
      </c>
      <c r="U13" s="36">
        <f t="shared" si="7"/>
        <v>1700</v>
      </c>
      <c r="V13" s="36">
        <f t="shared" si="8"/>
        <v>0</v>
      </c>
      <c r="W13" s="36">
        <f>IF(G13="Школа-1-0",1,(J13-I13))*SUMIF(поселениекод,G13,поселение!P11:P39)*IF(K13="Бюджет",1,0)</f>
        <v>0</v>
      </c>
      <c r="X13" s="36">
        <f t="shared" si="9"/>
        <v>0</v>
      </c>
      <c r="Y13" s="36">
        <f t="shared" si="10"/>
        <v>0</v>
      </c>
      <c r="Z13" s="36">
        <f t="shared" si="11"/>
        <v>0</v>
      </c>
      <c r="AB13" s="37">
        <f t="shared" si="0"/>
        <v>1</v>
      </c>
      <c r="AC13" s="28">
        <f ca="1" t="shared" si="1"/>
        <v>0</v>
      </c>
      <c r="AD13" s="28">
        <f ca="1" t="shared" si="2"/>
        <v>0</v>
      </c>
    </row>
    <row r="14" spans="2:30" s="28" customFormat="1" ht="30" customHeight="1">
      <c r="B14" s="29">
        <f t="shared" si="3"/>
        <v>4</v>
      </c>
      <c r="C14" s="30">
        <v>6597</v>
      </c>
      <c r="D14" s="31" t="s">
        <v>70</v>
      </c>
      <c r="E14" s="19" t="s">
        <v>31</v>
      </c>
      <c r="F14" s="19" t="s">
        <v>29</v>
      </c>
      <c r="G14" s="19"/>
      <c r="H14" s="32">
        <f t="shared" si="4"/>
      </c>
      <c r="I14" s="33"/>
      <c r="J14" s="33"/>
      <c r="K14" s="19"/>
      <c r="L14" s="30" t="s">
        <v>69</v>
      </c>
      <c r="M14" s="34">
        <v>4000</v>
      </c>
      <c r="N14" s="19"/>
      <c r="O14" s="34"/>
      <c r="P14" s="35"/>
      <c r="R14" s="36">
        <f t="shared" si="5"/>
        <v>1100</v>
      </c>
      <c r="S14" s="36">
        <f>IF(G14="Школа-1-0",1,(J14-I14))*SUMIF(поселениекод,G14,поселение!P11:P40)*IF(K14="Бюджет",0,1)</f>
        <v>0</v>
      </c>
      <c r="T14" s="36">
        <f t="shared" si="6"/>
        <v>4000</v>
      </c>
      <c r="U14" s="36">
        <f t="shared" si="7"/>
        <v>5100</v>
      </c>
      <c r="V14" s="36">
        <f t="shared" si="8"/>
        <v>0</v>
      </c>
      <c r="W14" s="36">
        <f>IF(G14="Школа-1-0",1,(J14-I14))*SUMIF(поселениекод,G14,поселение!P11:P40)*IF(K14="Бюджет",1,0)</f>
        <v>0</v>
      </c>
      <c r="X14" s="36">
        <f t="shared" si="9"/>
        <v>0</v>
      </c>
      <c r="Y14" s="36">
        <f t="shared" si="10"/>
        <v>0</v>
      </c>
      <c r="Z14" s="36">
        <f t="shared" si="11"/>
        <v>0</v>
      </c>
      <c r="AB14" s="37">
        <f t="shared" si="0"/>
        <v>0</v>
      </c>
      <c r="AC14" s="28">
        <f ca="1" t="shared" si="1"/>
        <v>0</v>
      </c>
      <c r="AD14" s="28">
        <f ca="1" t="shared" si="2"/>
        <v>0</v>
      </c>
    </row>
    <row r="15" spans="2:30" s="28" customFormat="1" ht="30" customHeight="1">
      <c r="B15" s="29">
        <f t="shared" si="3"/>
        <v>5</v>
      </c>
      <c r="C15" s="30"/>
      <c r="D15" s="31"/>
      <c r="E15" s="19"/>
      <c r="F15" s="19"/>
      <c r="G15" s="19"/>
      <c r="H15" s="32">
        <f t="shared" si="4"/>
      </c>
      <c r="I15" s="33"/>
      <c r="J15" s="33"/>
      <c r="K15" s="19"/>
      <c r="L15" s="30"/>
      <c r="M15" s="34"/>
      <c r="N15" s="19"/>
      <c r="O15" s="34"/>
      <c r="P15" s="35"/>
      <c r="R15" s="36">
        <f t="shared" si="5"/>
        <v>0</v>
      </c>
      <c r="S15" s="36">
        <f>IF(G15="Школа-1-0",1,(J15-I15))*SUMIF(поселениекод,G15,поселение!P12:P41)*IF(K15="Бюджет",0,1)</f>
        <v>0</v>
      </c>
      <c r="T15" s="36">
        <f t="shared" si="6"/>
        <v>0</v>
      </c>
      <c r="U15" s="36">
        <f t="shared" si="7"/>
        <v>0</v>
      </c>
      <c r="V15" s="36">
        <f t="shared" si="8"/>
        <v>0</v>
      </c>
      <c r="W15" s="36">
        <f>IF(G15="Школа-1-0",1,(J15-I15))*SUMIF(поселениекод,G15,поселение!P12:P41)*IF(K15="Бюджет",1,0)</f>
        <v>0</v>
      </c>
      <c r="X15" s="36">
        <f t="shared" si="9"/>
        <v>0</v>
      </c>
      <c r="Y15" s="36">
        <f t="shared" si="10"/>
        <v>0</v>
      </c>
      <c r="Z15" s="36">
        <f t="shared" si="11"/>
        <v>0</v>
      </c>
      <c r="AB15" s="37">
        <f t="shared" si="0"/>
        <v>0</v>
      </c>
      <c r="AC15" s="28">
        <f ca="1" t="shared" si="1"/>
        <v>0</v>
      </c>
      <c r="AD15" s="28">
        <f ca="1" t="shared" si="2"/>
        <v>0</v>
      </c>
    </row>
    <row r="16" spans="2:30" s="28" customFormat="1" ht="30" customHeight="1">
      <c r="B16" s="29">
        <f t="shared" si="3"/>
        <v>6</v>
      </c>
      <c r="C16" s="30"/>
      <c r="D16" s="31"/>
      <c r="E16" s="19"/>
      <c r="F16" s="19"/>
      <c r="G16" s="19"/>
      <c r="H16" s="32">
        <f>IF(G16="","",IF(G16="Сам-1-0","Селится сам",IF(G16="Школа-1-0","Поселение в школе",TEXT(AD16,0)&amp;"-х местный номер в "&amp;AC16)))</f>
      </c>
      <c r="I16" s="33"/>
      <c r="J16" s="33"/>
      <c r="K16" s="19"/>
      <c r="L16" s="30"/>
      <c r="M16" s="34"/>
      <c r="N16" s="19"/>
      <c r="O16" s="34"/>
      <c r="P16" s="35"/>
      <c r="R16" s="36">
        <f t="shared" si="5"/>
        <v>0</v>
      </c>
      <c r="S16" s="36">
        <f>IF(G16="Школа-1-0",1,(J16-I16))*SUMIF(поселениекод,G16,поселение!P13:P42)*IF(K16="Бюджет",0,1)</f>
        <v>0</v>
      </c>
      <c r="T16" s="36">
        <f t="shared" si="6"/>
        <v>0</v>
      </c>
      <c r="U16" s="36">
        <f t="shared" si="7"/>
        <v>0</v>
      </c>
      <c r="V16" s="36">
        <f t="shared" si="8"/>
        <v>0</v>
      </c>
      <c r="W16" s="36">
        <f>IF(G16="Школа-1-0",1,(J16-I16))*SUMIF(поселениекод,G16,поселение!P13:P42)*IF(K16="Бюджет",1,0)</f>
        <v>0</v>
      </c>
      <c r="X16" s="36">
        <f t="shared" si="9"/>
        <v>0</v>
      </c>
      <c r="Y16" s="36">
        <f t="shared" si="10"/>
        <v>0</v>
      </c>
      <c r="Z16" s="36">
        <f t="shared" si="11"/>
        <v>0</v>
      </c>
      <c r="AB16" s="37">
        <f t="shared" si="0"/>
        <v>0</v>
      </c>
      <c r="AC16" s="28">
        <f ca="1" t="shared" si="1"/>
        <v>0</v>
      </c>
      <c r="AD16" s="28">
        <f ca="1" t="shared" si="2"/>
        <v>0</v>
      </c>
    </row>
    <row r="17" spans="2:30" s="28" customFormat="1" ht="30" customHeight="1">
      <c r="B17" s="29">
        <f t="shared" si="3"/>
        <v>7</v>
      </c>
      <c r="C17" s="30"/>
      <c r="D17" s="31"/>
      <c r="E17" s="19"/>
      <c r="F17" s="19"/>
      <c r="G17" s="19"/>
      <c r="H17" s="32">
        <f>IF(G17="","",IF(G17="Сам-1-0","Селится сам",IF(G17="Школа-1-0","Поселение в школе",TEXT(AD17,0)&amp;"-х местный номер в "&amp;AC17)))</f>
      </c>
      <c r="I17" s="33"/>
      <c r="J17" s="33"/>
      <c r="K17" s="19"/>
      <c r="L17" s="30"/>
      <c r="M17" s="34"/>
      <c r="N17" s="19"/>
      <c r="O17" s="34"/>
      <c r="P17" s="35"/>
      <c r="R17" s="36">
        <f t="shared" si="5"/>
        <v>0</v>
      </c>
      <c r="S17" s="36">
        <f>IF(G17="Школа-1-0",1,(J17-I17))*SUMIF(поселениекод,G17,поселение!P14:P43)*IF(K17="Бюджет",0,1)</f>
        <v>0</v>
      </c>
      <c r="T17" s="36">
        <f t="shared" si="6"/>
        <v>0</v>
      </c>
      <c r="U17" s="36">
        <f t="shared" si="7"/>
        <v>0</v>
      </c>
      <c r="V17" s="36">
        <f t="shared" si="8"/>
        <v>0</v>
      </c>
      <c r="W17" s="36">
        <f>IF(G17="Школа-1-0",1,(J17-I17))*SUMIF(поселениекод,G17,поселение!P14:P43)*IF(K17="Бюджет",1,0)</f>
        <v>0</v>
      </c>
      <c r="X17" s="36">
        <f t="shared" si="9"/>
        <v>0</v>
      </c>
      <c r="Y17" s="36">
        <f t="shared" si="10"/>
        <v>0</v>
      </c>
      <c r="Z17" s="36">
        <f t="shared" si="11"/>
        <v>0</v>
      </c>
      <c r="AB17" s="37">
        <f t="shared" si="0"/>
        <v>0</v>
      </c>
      <c r="AC17" s="28">
        <f ca="1" t="shared" si="1"/>
        <v>0</v>
      </c>
      <c r="AD17" s="28">
        <f ca="1" t="shared" si="2"/>
        <v>0</v>
      </c>
    </row>
    <row r="18" spans="2:30" s="28" customFormat="1" ht="30" customHeight="1">
      <c r="B18" s="29">
        <f t="shared" si="3"/>
        <v>8</v>
      </c>
      <c r="C18" s="30"/>
      <c r="D18" s="31"/>
      <c r="E18" s="19"/>
      <c r="F18" s="19"/>
      <c r="G18" s="19"/>
      <c r="H18" s="32">
        <f t="shared" si="4"/>
      </c>
      <c r="I18" s="33"/>
      <c r="J18" s="33"/>
      <c r="K18" s="19"/>
      <c r="L18" s="30"/>
      <c r="M18" s="34"/>
      <c r="N18" s="19"/>
      <c r="O18" s="34"/>
      <c r="P18" s="35"/>
      <c r="R18" s="36">
        <f t="shared" si="5"/>
        <v>0</v>
      </c>
      <c r="S18" s="36">
        <f>IF(G18="Школа-1-0",1,(J18-I18))*SUMIF(поселениекод,G18,поселение!P15:P44)*IF(K18="Бюджет",0,1)</f>
        <v>0</v>
      </c>
      <c r="T18" s="36">
        <f t="shared" si="6"/>
        <v>0</v>
      </c>
      <c r="U18" s="36">
        <f t="shared" si="7"/>
        <v>0</v>
      </c>
      <c r="V18" s="36">
        <f t="shared" si="8"/>
        <v>0</v>
      </c>
      <c r="W18" s="36">
        <f>IF(G18="Школа-1-0",1,(J18-I18))*SUMIF(поселениекод,G18,поселение!P15:P44)*IF(K18="Бюджет",1,0)</f>
        <v>0</v>
      </c>
      <c r="X18" s="36">
        <f t="shared" si="9"/>
        <v>0</v>
      </c>
      <c r="Y18" s="36">
        <f t="shared" si="10"/>
        <v>0</v>
      </c>
      <c r="Z18" s="36">
        <f t="shared" si="11"/>
        <v>0</v>
      </c>
      <c r="AB18" s="37">
        <f t="shared" si="0"/>
        <v>0</v>
      </c>
      <c r="AC18" s="28">
        <f ca="1" t="shared" si="1"/>
        <v>0</v>
      </c>
      <c r="AD18" s="28">
        <f ca="1" t="shared" si="2"/>
        <v>0</v>
      </c>
    </row>
    <row r="19" spans="2:30" s="28" customFormat="1" ht="30" customHeight="1">
      <c r="B19" s="29">
        <f t="shared" si="3"/>
        <v>9</v>
      </c>
      <c r="C19" s="30"/>
      <c r="D19" s="31"/>
      <c r="E19" s="19"/>
      <c r="F19" s="19"/>
      <c r="G19" s="19"/>
      <c r="H19" s="32">
        <f t="shared" si="4"/>
      </c>
      <c r="I19" s="33"/>
      <c r="J19" s="33"/>
      <c r="K19" s="19"/>
      <c r="L19" s="30"/>
      <c r="M19" s="34"/>
      <c r="N19" s="19"/>
      <c r="O19" s="34"/>
      <c r="P19" s="35"/>
      <c r="R19" s="36">
        <f t="shared" si="5"/>
        <v>0</v>
      </c>
      <c r="S19" s="36">
        <f>IF(G19="Школа-1-0",1,(J19-I19))*SUMIF(поселениекод,G19,поселение!P16:P45)*IF(K19="Бюджет",0,1)</f>
        <v>0</v>
      </c>
      <c r="T19" s="36">
        <f t="shared" si="6"/>
        <v>0</v>
      </c>
      <c r="U19" s="36">
        <f t="shared" si="7"/>
        <v>0</v>
      </c>
      <c r="V19" s="36">
        <f t="shared" si="8"/>
        <v>0</v>
      </c>
      <c r="W19" s="36">
        <f>IF(G19="Школа-1-0",1,(J19-I19))*SUMIF(поселениекод,G19,поселение!P16:P45)*IF(K19="Бюджет",1,0)</f>
        <v>0</v>
      </c>
      <c r="X19" s="36">
        <f t="shared" si="9"/>
        <v>0</v>
      </c>
      <c r="Y19" s="36">
        <f t="shared" si="10"/>
        <v>0</v>
      </c>
      <c r="Z19" s="36">
        <f t="shared" si="11"/>
        <v>0</v>
      </c>
      <c r="AB19" s="37">
        <f t="shared" si="0"/>
        <v>0</v>
      </c>
      <c r="AC19" s="28">
        <f ca="1" t="shared" si="1"/>
        <v>0</v>
      </c>
      <c r="AD19" s="28">
        <f ca="1" t="shared" si="2"/>
        <v>0</v>
      </c>
    </row>
    <row r="20" spans="2:30" s="28" customFormat="1" ht="30" customHeight="1">
      <c r="B20" s="29">
        <f t="shared" si="3"/>
        <v>10</v>
      </c>
      <c r="C20" s="30"/>
      <c r="D20" s="31"/>
      <c r="E20" s="19"/>
      <c r="F20" s="19"/>
      <c r="G20" s="19"/>
      <c r="H20" s="32">
        <f t="shared" si="4"/>
      </c>
      <c r="I20" s="33"/>
      <c r="J20" s="33"/>
      <c r="K20" s="19"/>
      <c r="L20" s="30"/>
      <c r="M20" s="34"/>
      <c r="N20" s="19"/>
      <c r="O20" s="34"/>
      <c r="P20" s="35"/>
      <c r="R20" s="36">
        <f t="shared" si="5"/>
        <v>0</v>
      </c>
      <c r="S20" s="36">
        <f>IF(G20="Школа-1-0",1,(J20-I20))*SUMIF(поселениекод,G20,поселение!P17:P46)*IF(K20="Бюджет",0,1)</f>
        <v>0</v>
      </c>
      <c r="T20" s="36">
        <f t="shared" si="6"/>
        <v>0</v>
      </c>
      <c r="U20" s="36">
        <f t="shared" si="7"/>
        <v>0</v>
      </c>
      <c r="V20" s="36">
        <f t="shared" si="8"/>
        <v>0</v>
      </c>
      <c r="W20" s="36">
        <f>IF(G20="Школа-1-0",1,(J20-I20))*SUMIF(поселениекод,G20,поселение!P17:P46)*IF(K20="Бюджет",1,0)</f>
        <v>0</v>
      </c>
      <c r="X20" s="36">
        <f t="shared" si="9"/>
        <v>0</v>
      </c>
      <c r="Y20" s="36">
        <f t="shared" si="10"/>
        <v>0</v>
      </c>
      <c r="Z20" s="36">
        <f t="shared" si="11"/>
        <v>0</v>
      </c>
      <c r="AB20" s="37">
        <f t="shared" si="0"/>
        <v>0</v>
      </c>
      <c r="AC20" s="28">
        <f ca="1" t="shared" si="1"/>
        <v>0</v>
      </c>
      <c r="AD20" s="28">
        <f ca="1" t="shared" si="2"/>
        <v>0</v>
      </c>
    </row>
    <row r="21" spans="2:30" s="28" customFormat="1" ht="30" customHeight="1">
      <c r="B21" s="29">
        <f t="shared" si="3"/>
        <v>11</v>
      </c>
      <c r="C21" s="30"/>
      <c r="D21" s="31"/>
      <c r="E21" s="19"/>
      <c r="F21" s="19"/>
      <c r="G21" s="19"/>
      <c r="H21" s="32">
        <f t="shared" si="4"/>
      </c>
      <c r="I21" s="33"/>
      <c r="J21" s="33"/>
      <c r="K21" s="19"/>
      <c r="L21" s="30"/>
      <c r="M21" s="34"/>
      <c r="N21" s="19"/>
      <c r="O21" s="34"/>
      <c r="P21" s="35"/>
      <c r="R21" s="36">
        <f t="shared" si="5"/>
        <v>0</v>
      </c>
      <c r="S21" s="36">
        <f>IF(G21="Школа-1-0",1,(J21-I21))*SUMIF(поселениекод,G21,поселение!P18:P47)*IF(K21="Бюджет",0,1)</f>
        <v>0</v>
      </c>
      <c r="T21" s="36">
        <f t="shared" si="6"/>
        <v>0</v>
      </c>
      <c r="U21" s="36">
        <f t="shared" si="7"/>
        <v>0</v>
      </c>
      <c r="V21" s="36">
        <f t="shared" si="8"/>
        <v>0</v>
      </c>
      <c r="W21" s="36">
        <f>IF(G21="Школа-1-0",1,(J21-I21))*SUMIF(поселениекод,G21,поселение!P18:P47)*IF(K21="Бюджет",1,0)</f>
        <v>0</v>
      </c>
      <c r="X21" s="36">
        <f t="shared" si="9"/>
        <v>0</v>
      </c>
      <c r="Y21" s="36">
        <f t="shared" si="10"/>
        <v>0</v>
      </c>
      <c r="Z21" s="36">
        <f t="shared" si="11"/>
        <v>0</v>
      </c>
      <c r="AB21" s="37">
        <f t="shared" si="0"/>
        <v>0</v>
      </c>
      <c r="AC21" s="28">
        <f ca="1" t="shared" si="1"/>
        <v>0</v>
      </c>
      <c r="AD21" s="28">
        <f ca="1" t="shared" si="2"/>
        <v>0</v>
      </c>
    </row>
    <row r="22" spans="2:30" s="28" customFormat="1" ht="30" customHeight="1">
      <c r="B22" s="29">
        <f t="shared" si="3"/>
        <v>12</v>
      </c>
      <c r="C22" s="30"/>
      <c r="D22" s="31"/>
      <c r="E22" s="19"/>
      <c r="F22" s="19"/>
      <c r="G22" s="19"/>
      <c r="H22" s="32">
        <f t="shared" si="4"/>
      </c>
      <c r="I22" s="33"/>
      <c r="J22" s="33"/>
      <c r="K22" s="19"/>
      <c r="L22" s="30"/>
      <c r="M22" s="34"/>
      <c r="N22" s="19"/>
      <c r="O22" s="34"/>
      <c r="P22" s="35"/>
      <c r="R22" s="36">
        <f t="shared" si="5"/>
        <v>0</v>
      </c>
      <c r="S22" s="36">
        <f>IF(G22="Школа-1-0",1,(J22-I22))*SUMIF(поселениекод,G22,поселение!P19:P48)*IF(K22="Бюджет",0,1)</f>
        <v>0</v>
      </c>
      <c r="T22" s="36">
        <f t="shared" si="6"/>
        <v>0</v>
      </c>
      <c r="U22" s="36">
        <f t="shared" si="7"/>
        <v>0</v>
      </c>
      <c r="V22" s="36">
        <f t="shared" si="8"/>
        <v>0</v>
      </c>
      <c r="W22" s="36">
        <f>IF(G22="Школа-1-0",1,(J22-I22))*SUMIF(поселениекод,G22,поселение!P19:P48)*IF(K22="Бюджет",1,0)</f>
        <v>0</v>
      </c>
      <c r="X22" s="36">
        <f t="shared" si="9"/>
        <v>0</v>
      </c>
      <c r="Y22" s="36">
        <f t="shared" si="10"/>
        <v>0</v>
      </c>
      <c r="Z22" s="36">
        <f t="shared" si="11"/>
        <v>0</v>
      </c>
      <c r="AB22" s="37">
        <f t="shared" si="0"/>
        <v>0</v>
      </c>
      <c r="AC22" s="28">
        <f ca="1" t="shared" si="1"/>
        <v>0</v>
      </c>
      <c r="AD22" s="28">
        <f ca="1" t="shared" si="2"/>
        <v>0</v>
      </c>
    </row>
    <row r="23" spans="2:30" s="28" customFormat="1" ht="30" customHeight="1">
      <c r="B23" s="29">
        <f t="shared" si="3"/>
        <v>13</v>
      </c>
      <c r="C23" s="30"/>
      <c r="D23" s="31"/>
      <c r="E23" s="19"/>
      <c r="F23" s="19"/>
      <c r="G23" s="19"/>
      <c r="H23" s="32">
        <f t="shared" si="4"/>
      </c>
      <c r="I23" s="33"/>
      <c r="J23" s="33"/>
      <c r="K23" s="19"/>
      <c r="L23" s="30"/>
      <c r="M23" s="34"/>
      <c r="N23" s="19"/>
      <c r="O23" s="34"/>
      <c r="P23" s="35"/>
      <c r="R23" s="36">
        <f t="shared" si="5"/>
        <v>0</v>
      </c>
      <c r="S23" s="36">
        <f>IF(G23="Школа-1-0",1,(J23-I23))*SUMIF(поселениекод,G23,поселение!P20:P49)*IF(K23="Бюджет",0,1)</f>
        <v>0</v>
      </c>
      <c r="T23" s="36">
        <f t="shared" si="6"/>
        <v>0</v>
      </c>
      <c r="U23" s="36">
        <f t="shared" si="7"/>
        <v>0</v>
      </c>
      <c r="V23" s="36">
        <f t="shared" si="8"/>
        <v>0</v>
      </c>
      <c r="W23" s="36">
        <f>IF(G23="Школа-1-0",1,(J23-I23))*SUMIF(поселениекод,G23,поселение!P20:P49)*IF(K23="Бюджет",1,0)</f>
        <v>0</v>
      </c>
      <c r="X23" s="36">
        <f t="shared" si="9"/>
        <v>0</v>
      </c>
      <c r="Y23" s="36">
        <f t="shared" si="10"/>
        <v>0</v>
      </c>
      <c r="Z23" s="36">
        <f t="shared" si="11"/>
        <v>0</v>
      </c>
      <c r="AB23" s="37">
        <f t="shared" si="0"/>
        <v>0</v>
      </c>
      <c r="AC23" s="28">
        <f ca="1" t="shared" si="1"/>
        <v>0</v>
      </c>
      <c r="AD23" s="28">
        <f ca="1" t="shared" si="2"/>
        <v>0</v>
      </c>
    </row>
    <row r="24" spans="2:30" s="28" customFormat="1" ht="30" customHeight="1">
      <c r="B24" s="29">
        <f t="shared" si="3"/>
        <v>14</v>
      </c>
      <c r="C24" s="30"/>
      <c r="D24" s="31"/>
      <c r="E24" s="19"/>
      <c r="F24" s="19"/>
      <c r="G24" s="19"/>
      <c r="H24" s="32">
        <f t="shared" si="4"/>
        <v>0</v>
      </c>
      <c r="I24" s="33"/>
      <c r="J24" s="33"/>
      <c r="K24" s="19"/>
      <c r="L24" s="30"/>
      <c r="M24" s="34"/>
      <c r="N24" s="19"/>
      <c r="O24" s="34"/>
      <c r="P24" s="35"/>
      <c r="R24" s="36">
        <f t="shared" si="5"/>
        <v>0</v>
      </c>
      <c r="S24" s="36">
        <f>IF(G24="Школа-1-0",1,(J24-I24))*SUMIF(поселениекод,G24,поселение!P21:P50)*IF(K24="Бюджет",0,1)</f>
        <v>0</v>
      </c>
      <c r="T24" s="36">
        <f t="shared" si="6"/>
        <v>0</v>
      </c>
      <c r="U24" s="36">
        <f t="shared" si="7"/>
        <v>0</v>
      </c>
      <c r="V24" s="36">
        <f t="shared" si="8"/>
        <v>0</v>
      </c>
      <c r="W24" s="36">
        <f>IF(G24="Школа-1-0",1,(J24-I24))*SUMIF(поселениекод,G24,поселение!P21:P50)*IF(K24="Бюджет",1,0)</f>
        <v>0</v>
      </c>
      <c r="X24" s="36">
        <f t="shared" si="9"/>
        <v>0</v>
      </c>
      <c r="Y24" s="36">
        <f t="shared" si="10"/>
        <v>0</v>
      </c>
      <c r="Z24" s="36">
        <f t="shared" si="11"/>
        <v>0</v>
      </c>
      <c r="AB24" s="37">
        <f t="shared" si="0"/>
        <v>0</v>
      </c>
      <c r="AC24" s="28">
        <f ca="1" t="shared" si="1"/>
        <v>0</v>
      </c>
      <c r="AD24" s="28">
        <f ca="1" t="shared" si="2"/>
        <v>0</v>
      </c>
    </row>
    <row r="25" spans="2:30" s="28" customFormat="1" ht="30" customHeight="1">
      <c r="B25" s="29">
        <f t="shared" si="3"/>
        <v>15</v>
      </c>
      <c r="C25" s="30"/>
      <c r="D25" s="31"/>
      <c r="E25" s="19"/>
      <c r="F25" s="19"/>
      <c r="G25" s="19"/>
      <c r="H25" s="32">
        <f t="shared" si="4"/>
        <v>0</v>
      </c>
      <c r="I25" s="33"/>
      <c r="J25" s="33"/>
      <c r="K25" s="19"/>
      <c r="L25" s="30"/>
      <c r="M25" s="34"/>
      <c r="N25" s="19"/>
      <c r="O25" s="34"/>
      <c r="P25" s="35"/>
      <c r="R25" s="36">
        <f t="shared" si="5"/>
        <v>0</v>
      </c>
      <c r="S25" s="36">
        <f>IF(G25="Школа-1-0",1,(J25-I25))*SUMIF(поселениекод,G25,поселение!P22:P51)*IF(K25="Бюджет",0,1)</f>
        <v>0</v>
      </c>
      <c r="T25" s="36">
        <f t="shared" si="6"/>
        <v>0</v>
      </c>
      <c r="U25" s="36">
        <f t="shared" si="7"/>
        <v>0</v>
      </c>
      <c r="V25" s="36">
        <f t="shared" si="8"/>
        <v>0</v>
      </c>
      <c r="W25" s="36">
        <f>IF(G25="Школа-1-0",1,(J25-I25))*SUMIF(поселениекод,G25,поселение!P22:P51)*IF(K25="Бюджет",1,0)</f>
        <v>0</v>
      </c>
      <c r="X25" s="36">
        <f t="shared" si="9"/>
        <v>0</v>
      </c>
      <c r="Y25" s="36">
        <f t="shared" si="10"/>
        <v>0</v>
      </c>
      <c r="Z25" s="36">
        <f t="shared" si="11"/>
        <v>0</v>
      </c>
      <c r="AB25" s="37">
        <f t="shared" si="0"/>
        <v>0</v>
      </c>
      <c r="AC25" s="28">
        <f ca="1" t="shared" si="1"/>
        <v>0</v>
      </c>
      <c r="AD25" s="28">
        <f ca="1" t="shared" si="2"/>
        <v>0</v>
      </c>
    </row>
    <row r="26" spans="2:30" s="28" customFormat="1" ht="30" customHeight="1">
      <c r="B26" s="29">
        <f t="shared" si="3"/>
        <v>16</v>
      </c>
      <c r="C26" s="30"/>
      <c r="D26" s="31"/>
      <c r="E26" s="19"/>
      <c r="F26" s="19"/>
      <c r="G26" s="19"/>
      <c r="H26" s="32">
        <f t="shared" si="4"/>
        <v>0</v>
      </c>
      <c r="I26" s="33"/>
      <c r="J26" s="33"/>
      <c r="K26" s="19"/>
      <c r="L26" s="30"/>
      <c r="M26" s="34"/>
      <c r="N26" s="19"/>
      <c r="O26" s="34"/>
      <c r="P26" s="35"/>
      <c r="R26" s="36">
        <f t="shared" si="5"/>
        <v>0</v>
      </c>
      <c r="S26" s="36">
        <f>IF(G26="Школа-1-0",1,(J26-I26))*SUMIF(поселениекод,G26,поселение!P23:P52)*IF(K26="Бюджет",0,1)</f>
        <v>0</v>
      </c>
      <c r="T26" s="36">
        <f t="shared" si="6"/>
        <v>0</v>
      </c>
      <c r="U26" s="36">
        <f t="shared" si="7"/>
        <v>0</v>
      </c>
      <c r="V26" s="36">
        <f t="shared" si="8"/>
        <v>0</v>
      </c>
      <c r="W26" s="36">
        <f>IF(G26="Школа-1-0",1,(J26-I26))*SUMIF(поселениекод,G26,поселение!P23:P52)*IF(K26="Бюджет",1,0)</f>
        <v>0</v>
      </c>
      <c r="X26" s="36">
        <f t="shared" si="9"/>
        <v>0</v>
      </c>
      <c r="Y26" s="36">
        <f t="shared" si="10"/>
        <v>0</v>
      </c>
      <c r="Z26" s="36">
        <f t="shared" si="11"/>
        <v>0</v>
      </c>
      <c r="AB26" s="37">
        <f t="shared" si="0"/>
        <v>0</v>
      </c>
      <c r="AC26" s="28">
        <f ca="1" t="shared" si="1"/>
        <v>0</v>
      </c>
      <c r="AD26" s="28">
        <f ca="1" t="shared" si="2"/>
        <v>0</v>
      </c>
    </row>
    <row r="27" spans="2:30" s="28" customFormat="1" ht="30" customHeight="1">
      <c r="B27" s="29">
        <f t="shared" si="3"/>
        <v>17</v>
      </c>
      <c r="C27" s="30"/>
      <c r="D27" s="31"/>
      <c r="E27" s="19"/>
      <c r="F27" s="19"/>
      <c r="G27" s="19"/>
      <c r="H27" s="32">
        <f t="shared" si="4"/>
        <v>0</v>
      </c>
      <c r="I27" s="33"/>
      <c r="J27" s="33"/>
      <c r="K27" s="19"/>
      <c r="L27" s="30"/>
      <c r="M27" s="34"/>
      <c r="N27" s="19"/>
      <c r="O27" s="34"/>
      <c r="P27" s="35"/>
      <c r="R27" s="36">
        <f t="shared" si="5"/>
        <v>0</v>
      </c>
      <c r="S27" s="36">
        <f>IF(G27="Школа-1-0",1,(J27-I27))*SUMIF(поселениекод,G27,поселение!P24:P53)*IF(K27="Бюджет",0,1)</f>
        <v>0</v>
      </c>
      <c r="T27" s="36">
        <f t="shared" si="6"/>
        <v>0</v>
      </c>
      <c r="U27" s="36">
        <f t="shared" si="7"/>
        <v>0</v>
      </c>
      <c r="V27" s="36">
        <f t="shared" si="8"/>
        <v>0</v>
      </c>
      <c r="W27" s="36">
        <f>IF(G27="Школа-1-0",1,(J27-I27))*SUMIF(поселениекод,G27,поселение!P24:P53)*IF(K27="Бюджет",1,0)</f>
        <v>0</v>
      </c>
      <c r="X27" s="36">
        <f t="shared" si="9"/>
        <v>0</v>
      </c>
      <c r="Y27" s="36">
        <f t="shared" si="10"/>
        <v>0</v>
      </c>
      <c r="Z27" s="36">
        <f t="shared" si="11"/>
        <v>0</v>
      </c>
      <c r="AB27" s="37">
        <f t="shared" si="0"/>
        <v>0</v>
      </c>
      <c r="AC27" s="28">
        <f ca="1" t="shared" si="1"/>
        <v>0</v>
      </c>
      <c r="AD27" s="28">
        <f ca="1" t="shared" si="2"/>
        <v>0</v>
      </c>
    </row>
    <row r="28" spans="2:30" s="28" customFormat="1" ht="30" customHeight="1">
      <c r="B28" s="29">
        <f t="shared" si="3"/>
        <v>18</v>
      </c>
      <c r="C28" s="30"/>
      <c r="D28" s="31"/>
      <c r="E28" s="19"/>
      <c r="F28" s="19"/>
      <c r="G28" s="19"/>
      <c r="H28" s="32">
        <f t="shared" si="4"/>
        <v>0</v>
      </c>
      <c r="I28" s="33"/>
      <c r="J28" s="33"/>
      <c r="K28" s="19"/>
      <c r="L28" s="30"/>
      <c r="M28" s="34"/>
      <c r="N28" s="19"/>
      <c r="O28" s="34"/>
      <c r="P28" s="35"/>
      <c r="R28" s="36">
        <f t="shared" si="5"/>
        <v>0</v>
      </c>
      <c r="S28" s="36">
        <f>IF(G28="Школа-1-0",1,(J28-I28))*SUMIF(поселениекод,G28,поселение!P25:P54)*IF(K28="Бюджет",0,1)</f>
        <v>0</v>
      </c>
      <c r="T28" s="36">
        <f t="shared" si="6"/>
        <v>0</v>
      </c>
      <c r="U28" s="36">
        <f t="shared" si="7"/>
        <v>0</v>
      </c>
      <c r="V28" s="36">
        <f t="shared" si="8"/>
        <v>0</v>
      </c>
      <c r="W28" s="36">
        <f>IF(G28="Школа-1-0",1,(J28-I28))*SUMIF(поселениекод,G28,поселение!P25:P54)*IF(K28="Бюджет",1,0)</f>
        <v>0</v>
      </c>
      <c r="X28" s="36">
        <f t="shared" si="9"/>
        <v>0</v>
      </c>
      <c r="Y28" s="36">
        <f t="shared" si="10"/>
        <v>0</v>
      </c>
      <c r="Z28" s="36">
        <f t="shared" si="11"/>
        <v>0</v>
      </c>
      <c r="AB28" s="37">
        <f t="shared" si="0"/>
        <v>0</v>
      </c>
      <c r="AC28" s="28">
        <f ca="1" t="shared" si="1"/>
        <v>0</v>
      </c>
      <c r="AD28" s="28">
        <f ca="1" t="shared" si="2"/>
        <v>0</v>
      </c>
    </row>
    <row r="29" spans="2:30" s="28" customFormat="1" ht="30" customHeight="1">
      <c r="B29" s="29">
        <f t="shared" si="3"/>
        <v>19</v>
      </c>
      <c r="C29" s="30"/>
      <c r="D29" s="31"/>
      <c r="E29" s="19"/>
      <c r="F29" s="19"/>
      <c r="G29" s="19"/>
      <c r="H29" s="32">
        <f t="shared" si="4"/>
        <v>0</v>
      </c>
      <c r="I29" s="33"/>
      <c r="J29" s="33"/>
      <c r="K29" s="19"/>
      <c r="L29" s="30"/>
      <c r="M29" s="34"/>
      <c r="N29" s="19"/>
      <c r="O29" s="34"/>
      <c r="P29" s="35"/>
      <c r="R29" s="36">
        <f t="shared" si="5"/>
        <v>0</v>
      </c>
      <c r="S29" s="36">
        <f>IF(G29="Школа-1-0",1,(J29-I29))*SUMIF(поселениекод,G29,поселение!P26:P55)*IF(K29="Бюджет",0,1)</f>
        <v>0</v>
      </c>
      <c r="T29" s="36">
        <f t="shared" si="6"/>
        <v>0</v>
      </c>
      <c r="U29" s="36">
        <f t="shared" si="7"/>
        <v>0</v>
      </c>
      <c r="V29" s="36">
        <f t="shared" si="8"/>
        <v>0</v>
      </c>
      <c r="W29" s="36">
        <f>IF(G29="Школа-1-0",1,(J29-I29))*SUMIF(поселениекод,G29,поселение!P26:P55)*IF(K29="Бюджет",1,0)</f>
        <v>0</v>
      </c>
      <c r="X29" s="36">
        <f t="shared" si="9"/>
        <v>0</v>
      </c>
      <c r="Y29" s="36">
        <f t="shared" si="10"/>
        <v>0</v>
      </c>
      <c r="Z29" s="36">
        <f t="shared" si="11"/>
        <v>0</v>
      </c>
      <c r="AB29" s="37">
        <f t="shared" si="0"/>
        <v>0</v>
      </c>
      <c r="AC29" s="28">
        <f ca="1" t="shared" si="1"/>
        <v>0</v>
      </c>
      <c r="AD29" s="28">
        <f ca="1" t="shared" si="2"/>
        <v>0</v>
      </c>
    </row>
    <row r="30" spans="2:30" s="28" customFormat="1" ht="30" customHeight="1">
      <c r="B30" s="29">
        <f t="shared" si="3"/>
        <v>20</v>
      </c>
      <c r="C30" s="30"/>
      <c r="D30" s="31"/>
      <c r="E30" s="19"/>
      <c r="F30" s="19"/>
      <c r="G30" s="19"/>
      <c r="H30" s="32">
        <f t="shared" si="4"/>
        <v>0</v>
      </c>
      <c r="I30" s="33"/>
      <c r="J30" s="33"/>
      <c r="K30" s="19"/>
      <c r="L30" s="30"/>
      <c r="M30" s="34"/>
      <c r="N30" s="19"/>
      <c r="O30" s="34"/>
      <c r="P30" s="35"/>
      <c r="R30" s="36">
        <f t="shared" si="5"/>
        <v>0</v>
      </c>
      <c r="S30" s="36">
        <f>IF(G30="Школа-1-0",1,(J30-I30))*SUMIF(поселениекод,G30,поселение!P27:P56)*IF(K30="Бюджет",0,1)</f>
        <v>0</v>
      </c>
      <c r="T30" s="36">
        <f t="shared" si="6"/>
        <v>0</v>
      </c>
      <c r="U30" s="36">
        <f t="shared" si="7"/>
        <v>0</v>
      </c>
      <c r="V30" s="36">
        <f t="shared" si="8"/>
        <v>0</v>
      </c>
      <c r="W30" s="36">
        <f>IF(G30="Школа-1-0",1,(J30-I30))*SUMIF(поселениекод,G30,поселение!P27:P56)*IF(K30="Бюджет",1,0)</f>
        <v>0</v>
      </c>
      <c r="X30" s="36">
        <f t="shared" si="9"/>
        <v>0</v>
      </c>
      <c r="Y30" s="36">
        <f t="shared" si="10"/>
        <v>0</v>
      </c>
      <c r="Z30" s="36">
        <f t="shared" si="11"/>
        <v>0</v>
      </c>
      <c r="AB30" s="37">
        <f t="shared" si="0"/>
        <v>0</v>
      </c>
      <c r="AC30" s="28">
        <f ca="1" t="shared" si="1"/>
        <v>0</v>
      </c>
      <c r="AD30" s="28">
        <f ca="1" t="shared" si="2"/>
        <v>0</v>
      </c>
    </row>
    <row r="31" spans="2:30" s="28" customFormat="1" ht="30" customHeight="1">
      <c r="B31" s="29">
        <f t="shared" si="3"/>
        <v>21</v>
      </c>
      <c r="C31" s="30"/>
      <c r="D31" s="31"/>
      <c r="E31" s="19"/>
      <c r="F31" s="19"/>
      <c r="G31" s="19"/>
      <c r="H31" s="32">
        <f t="shared" si="4"/>
        <v>0</v>
      </c>
      <c r="I31" s="33"/>
      <c r="J31" s="33"/>
      <c r="K31" s="19"/>
      <c r="L31" s="30"/>
      <c r="M31" s="34"/>
      <c r="N31" s="19"/>
      <c r="O31" s="34"/>
      <c r="P31" s="35"/>
      <c r="R31" s="36">
        <f t="shared" si="5"/>
        <v>0</v>
      </c>
      <c r="S31" s="36">
        <f>IF(G31="Школа-1-0",1,(J31-I31))*SUMIF(поселениекод,G31,поселение!P28:P57)*IF(K31="Бюджет",0,1)</f>
        <v>0</v>
      </c>
      <c r="T31" s="36">
        <f t="shared" si="6"/>
        <v>0</v>
      </c>
      <c r="U31" s="36">
        <f t="shared" si="7"/>
        <v>0</v>
      </c>
      <c r="V31" s="36">
        <f t="shared" si="8"/>
        <v>0</v>
      </c>
      <c r="W31" s="36">
        <f>IF(G31="Школа-1-0",1,(J31-I31))*SUMIF(поселениекод,G31,поселение!P28:P57)*IF(K31="Бюджет",1,0)</f>
        <v>0</v>
      </c>
      <c r="X31" s="36">
        <f t="shared" si="9"/>
        <v>0</v>
      </c>
      <c r="Y31" s="36">
        <f t="shared" si="10"/>
        <v>0</v>
      </c>
      <c r="Z31" s="36">
        <f t="shared" si="11"/>
        <v>0</v>
      </c>
      <c r="AB31" s="37">
        <f t="shared" si="0"/>
        <v>0</v>
      </c>
      <c r="AC31" s="28">
        <f ca="1" t="shared" si="1"/>
        <v>0</v>
      </c>
      <c r="AD31" s="28">
        <f ca="1" t="shared" si="2"/>
        <v>0</v>
      </c>
    </row>
    <row r="32" spans="2:30" s="28" customFormat="1" ht="30" customHeight="1">
      <c r="B32" s="29">
        <f t="shared" si="3"/>
        <v>22</v>
      </c>
      <c r="C32" s="30"/>
      <c r="D32" s="31"/>
      <c r="E32" s="19"/>
      <c r="F32" s="19"/>
      <c r="G32" s="19"/>
      <c r="H32" s="32">
        <f t="shared" si="4"/>
        <v>0</v>
      </c>
      <c r="I32" s="33"/>
      <c r="J32" s="33"/>
      <c r="K32" s="19"/>
      <c r="L32" s="30"/>
      <c r="M32" s="34"/>
      <c r="N32" s="19"/>
      <c r="O32" s="34"/>
      <c r="P32" s="35"/>
      <c r="R32" s="36">
        <f t="shared" si="5"/>
        <v>0</v>
      </c>
      <c r="S32" s="36">
        <f>IF(G32="Школа-1-0",1,(J32-I32))*SUMIF(поселениекод,G32,поселение!P29:P58)*IF(K32="Бюджет",0,1)</f>
        <v>0</v>
      </c>
      <c r="T32" s="36">
        <f t="shared" si="6"/>
        <v>0</v>
      </c>
      <c r="U32" s="36">
        <f t="shared" si="7"/>
        <v>0</v>
      </c>
      <c r="V32" s="36">
        <f t="shared" si="8"/>
        <v>0</v>
      </c>
      <c r="W32" s="36">
        <f>IF(G32="Школа-1-0",1,(J32-I32))*SUMIF(поселениекод,G32,поселение!P29:P58)*IF(K32="Бюджет",1,0)</f>
        <v>0</v>
      </c>
      <c r="X32" s="36">
        <f t="shared" si="9"/>
        <v>0</v>
      </c>
      <c r="Y32" s="36">
        <f t="shared" si="10"/>
        <v>0</v>
      </c>
      <c r="Z32" s="36">
        <f t="shared" si="11"/>
        <v>0</v>
      </c>
      <c r="AB32" s="37">
        <f t="shared" si="0"/>
        <v>0</v>
      </c>
      <c r="AC32" s="28">
        <f ca="1" t="shared" si="1"/>
        <v>0</v>
      </c>
      <c r="AD32" s="28">
        <f ca="1" t="shared" si="2"/>
        <v>0</v>
      </c>
    </row>
    <row r="33" spans="2:30" s="28" customFormat="1" ht="30" customHeight="1">
      <c r="B33" s="29">
        <f t="shared" si="3"/>
        <v>23</v>
      </c>
      <c r="C33" s="30"/>
      <c r="D33" s="31"/>
      <c r="E33" s="19"/>
      <c r="F33" s="19"/>
      <c r="G33" s="19"/>
      <c r="H33" s="32">
        <f t="shared" si="4"/>
        <v>0</v>
      </c>
      <c r="I33" s="33"/>
      <c r="J33" s="33"/>
      <c r="K33" s="19"/>
      <c r="L33" s="30"/>
      <c r="M33" s="34"/>
      <c r="N33" s="19"/>
      <c r="O33" s="34"/>
      <c r="P33" s="35"/>
      <c r="R33" s="36">
        <f t="shared" si="5"/>
        <v>0</v>
      </c>
      <c r="S33" s="36">
        <f>IF(G33="Школа-1-0",1,(J33-I33))*SUMIF(поселениекод,G33,поселение!P30:P59)*IF(K33="Бюджет",0,1)</f>
        <v>0</v>
      </c>
      <c r="T33" s="36">
        <f t="shared" si="6"/>
        <v>0</v>
      </c>
      <c r="U33" s="36">
        <f t="shared" si="7"/>
        <v>0</v>
      </c>
      <c r="V33" s="36">
        <f t="shared" si="8"/>
        <v>0</v>
      </c>
      <c r="W33" s="36">
        <f>IF(G33="Школа-1-0",1,(J33-I33))*SUMIF(поселениекод,G33,поселение!P30:P59)*IF(K33="Бюджет",1,0)</f>
        <v>0</v>
      </c>
      <c r="X33" s="36">
        <f t="shared" si="9"/>
        <v>0</v>
      </c>
      <c r="Y33" s="36">
        <f t="shared" si="10"/>
        <v>0</v>
      </c>
      <c r="Z33" s="36">
        <f t="shared" si="11"/>
        <v>0</v>
      </c>
      <c r="AB33" s="37">
        <f t="shared" si="0"/>
        <v>0</v>
      </c>
      <c r="AC33" s="28">
        <f ca="1" t="shared" si="1"/>
        <v>0</v>
      </c>
      <c r="AD33" s="28">
        <f ca="1" t="shared" si="2"/>
        <v>0</v>
      </c>
    </row>
    <row r="34" spans="2:30" s="28" customFormat="1" ht="30" customHeight="1">
      <c r="B34" s="29">
        <f t="shared" si="3"/>
        <v>24</v>
      </c>
      <c r="C34" s="30"/>
      <c r="D34" s="31"/>
      <c r="E34" s="19"/>
      <c r="F34" s="19"/>
      <c r="G34" s="19"/>
      <c r="H34" s="32">
        <f t="shared" si="4"/>
        <v>0</v>
      </c>
      <c r="I34" s="33"/>
      <c r="J34" s="33"/>
      <c r="K34" s="19"/>
      <c r="L34" s="30"/>
      <c r="M34" s="34"/>
      <c r="N34" s="19"/>
      <c r="O34" s="34"/>
      <c r="P34" s="35"/>
      <c r="R34" s="36">
        <f t="shared" si="5"/>
        <v>0</v>
      </c>
      <c r="S34" s="36">
        <f>IF(G34="Школа-1-0",1,(J34-I34))*SUMIF(поселениекод,G34,поселение!P31:P60)*IF(K34="Бюджет",0,1)</f>
        <v>0</v>
      </c>
      <c r="T34" s="36">
        <f t="shared" si="6"/>
        <v>0</v>
      </c>
      <c r="U34" s="36">
        <f t="shared" si="7"/>
        <v>0</v>
      </c>
      <c r="V34" s="36">
        <f t="shared" si="8"/>
        <v>0</v>
      </c>
      <c r="W34" s="36">
        <f>IF(G34="Школа-1-0",1,(J34-I34))*SUMIF(поселениекод,G34,поселение!P31:P60)*IF(K34="Бюджет",1,0)</f>
        <v>0</v>
      </c>
      <c r="X34" s="36">
        <f t="shared" si="9"/>
        <v>0</v>
      </c>
      <c r="Y34" s="36">
        <f t="shared" si="10"/>
        <v>0</v>
      </c>
      <c r="Z34" s="36">
        <f t="shared" si="11"/>
        <v>0</v>
      </c>
      <c r="AB34" s="37">
        <f t="shared" si="0"/>
        <v>0</v>
      </c>
      <c r="AC34" s="28">
        <f ca="1" t="shared" si="1"/>
        <v>0</v>
      </c>
      <c r="AD34" s="28">
        <f ca="1" t="shared" si="2"/>
        <v>0</v>
      </c>
    </row>
    <row r="35" spans="2:30" s="28" customFormat="1" ht="30" customHeight="1">
      <c r="B35" s="29">
        <f t="shared" si="3"/>
        <v>25</v>
      </c>
      <c r="C35" s="30"/>
      <c r="D35" s="31"/>
      <c r="E35" s="19"/>
      <c r="F35" s="19"/>
      <c r="G35" s="19"/>
      <c r="H35" s="32">
        <f t="shared" si="4"/>
        <v>0</v>
      </c>
      <c r="I35" s="33"/>
      <c r="J35" s="33"/>
      <c r="K35" s="19"/>
      <c r="L35" s="30"/>
      <c r="M35" s="34"/>
      <c r="N35" s="19"/>
      <c r="O35" s="34"/>
      <c r="P35" s="35"/>
      <c r="R35" s="36">
        <f t="shared" si="5"/>
        <v>0</v>
      </c>
      <c r="S35" s="36">
        <f>IF(G35="Школа-1-0",1,(J35-I35))*SUMIF(поселениекод,G35,поселение!P32:P61)*IF(K35="Бюджет",0,1)</f>
        <v>0</v>
      </c>
      <c r="T35" s="36">
        <f t="shared" si="6"/>
        <v>0</v>
      </c>
      <c r="U35" s="36">
        <f t="shared" si="7"/>
        <v>0</v>
      </c>
      <c r="V35" s="36">
        <f t="shared" si="8"/>
        <v>0</v>
      </c>
      <c r="W35" s="36">
        <f>IF(G35="Школа-1-0",1,(J35-I35))*SUMIF(поселениекод,G35,поселение!P32:P61)*IF(K35="Бюджет",1,0)</f>
        <v>0</v>
      </c>
      <c r="X35" s="36">
        <f t="shared" si="9"/>
        <v>0</v>
      </c>
      <c r="Y35" s="36">
        <f t="shared" si="10"/>
        <v>0</v>
      </c>
      <c r="Z35" s="36">
        <f t="shared" si="11"/>
        <v>0</v>
      </c>
      <c r="AB35" s="37">
        <f t="shared" si="0"/>
        <v>0</v>
      </c>
      <c r="AC35" s="28">
        <f ca="1" t="shared" si="1"/>
        <v>0</v>
      </c>
      <c r="AD35" s="28">
        <f ca="1" t="shared" si="2"/>
        <v>0</v>
      </c>
    </row>
    <row r="36" spans="2:30" s="28" customFormat="1" ht="30" customHeight="1">
      <c r="B36" s="29">
        <f t="shared" si="3"/>
        <v>26</v>
      </c>
      <c r="C36" s="30"/>
      <c r="D36" s="31"/>
      <c r="E36" s="19"/>
      <c r="F36" s="19"/>
      <c r="G36" s="19"/>
      <c r="H36" s="32">
        <f t="shared" si="4"/>
        <v>0</v>
      </c>
      <c r="I36" s="33"/>
      <c r="J36" s="33"/>
      <c r="K36" s="19"/>
      <c r="L36" s="30"/>
      <c r="M36" s="34"/>
      <c r="N36" s="19"/>
      <c r="O36" s="34"/>
      <c r="P36" s="35"/>
      <c r="R36" s="36">
        <f t="shared" si="5"/>
        <v>0</v>
      </c>
      <c r="S36" s="36">
        <f>IF(G36="Школа-1-0",1,(J36-I36))*SUMIF(поселениекод,G36,поселение!P33:P62)*IF(K36="Бюджет",0,1)</f>
        <v>0</v>
      </c>
      <c r="T36" s="36">
        <f t="shared" si="6"/>
        <v>0</v>
      </c>
      <c r="U36" s="36">
        <f t="shared" si="7"/>
        <v>0</v>
      </c>
      <c r="V36" s="36">
        <f t="shared" si="8"/>
        <v>0</v>
      </c>
      <c r="W36" s="36">
        <f>IF(G36="Школа-1-0",1,(J36-I36))*SUMIF(поселениекод,G36,поселение!P33:P62)*IF(K36="Бюджет",1,0)</f>
        <v>0</v>
      </c>
      <c r="X36" s="36">
        <f t="shared" si="9"/>
        <v>0</v>
      </c>
      <c r="Y36" s="36">
        <f t="shared" si="10"/>
        <v>0</v>
      </c>
      <c r="Z36" s="36">
        <f t="shared" si="11"/>
        <v>0</v>
      </c>
      <c r="AB36" s="37">
        <f t="shared" si="0"/>
        <v>0</v>
      </c>
      <c r="AC36" s="28">
        <f ca="1" t="shared" si="1"/>
        <v>0</v>
      </c>
      <c r="AD36" s="28">
        <f ca="1" t="shared" si="2"/>
        <v>0</v>
      </c>
    </row>
    <row r="37" spans="2:30" s="28" customFormat="1" ht="30" customHeight="1">
      <c r="B37" s="29">
        <f t="shared" si="3"/>
        <v>27</v>
      </c>
      <c r="C37" s="30"/>
      <c r="D37" s="31"/>
      <c r="E37" s="19"/>
      <c r="F37" s="19"/>
      <c r="G37" s="19"/>
      <c r="H37" s="32">
        <f t="shared" si="4"/>
        <v>0</v>
      </c>
      <c r="I37" s="33"/>
      <c r="J37" s="33"/>
      <c r="K37" s="19"/>
      <c r="L37" s="30"/>
      <c r="M37" s="34"/>
      <c r="N37" s="19"/>
      <c r="O37" s="34"/>
      <c r="P37" s="35"/>
      <c r="R37" s="36">
        <f t="shared" si="5"/>
        <v>0</v>
      </c>
      <c r="S37" s="36">
        <f>IF(G37="Школа-1-0",1,(J37-I37))*SUMIF(поселениекод,G37,поселение!P34:P63)*IF(K37="Бюджет",0,1)</f>
        <v>0</v>
      </c>
      <c r="T37" s="36">
        <f t="shared" si="6"/>
        <v>0</v>
      </c>
      <c r="U37" s="36">
        <f t="shared" si="7"/>
        <v>0</v>
      </c>
      <c r="V37" s="36">
        <f t="shared" si="8"/>
        <v>0</v>
      </c>
      <c r="W37" s="36">
        <f>IF(G37="Школа-1-0",1,(J37-I37))*SUMIF(поселениекод,G37,поселение!P34:P63)*IF(K37="Бюджет",1,0)</f>
        <v>0</v>
      </c>
      <c r="X37" s="36">
        <f t="shared" si="9"/>
        <v>0</v>
      </c>
      <c r="Y37" s="36">
        <f t="shared" si="10"/>
        <v>0</v>
      </c>
      <c r="Z37" s="36">
        <f t="shared" si="11"/>
        <v>0</v>
      </c>
      <c r="AB37" s="37">
        <f t="shared" si="0"/>
        <v>0</v>
      </c>
      <c r="AC37" s="28">
        <f ca="1" t="shared" si="1"/>
        <v>0</v>
      </c>
      <c r="AD37" s="28">
        <f ca="1" t="shared" si="2"/>
        <v>0</v>
      </c>
    </row>
    <row r="38" spans="2:30" s="28" customFormat="1" ht="30" customHeight="1">
      <c r="B38" s="29">
        <f t="shared" si="3"/>
        <v>28</v>
      </c>
      <c r="C38" s="30"/>
      <c r="D38" s="31"/>
      <c r="E38" s="19"/>
      <c r="F38" s="19"/>
      <c r="G38" s="19"/>
      <c r="H38" s="32">
        <f t="shared" si="4"/>
        <v>0</v>
      </c>
      <c r="I38" s="33"/>
      <c r="J38" s="33"/>
      <c r="K38" s="19"/>
      <c r="L38" s="30"/>
      <c r="M38" s="34"/>
      <c r="N38" s="19"/>
      <c r="O38" s="34"/>
      <c r="P38" s="35"/>
      <c r="R38" s="36">
        <f t="shared" si="5"/>
        <v>0</v>
      </c>
      <c r="S38" s="36">
        <f>IF(G38="Школа-1-0",1,(J38-I38))*SUMIF(поселениекод,G38,поселение!P35:P64)*IF(K38="Бюджет",0,1)</f>
        <v>0</v>
      </c>
      <c r="T38" s="36">
        <f t="shared" si="6"/>
        <v>0</v>
      </c>
      <c r="U38" s="36">
        <f t="shared" si="7"/>
        <v>0</v>
      </c>
      <c r="V38" s="36">
        <f t="shared" si="8"/>
        <v>0</v>
      </c>
      <c r="W38" s="36">
        <f>IF(G38="Школа-1-0",1,(J38-I38))*SUMIF(поселениекод,G38,поселение!P35:P64)*IF(K38="Бюджет",1,0)</f>
        <v>0</v>
      </c>
      <c r="X38" s="36">
        <f t="shared" si="9"/>
        <v>0</v>
      </c>
      <c r="Y38" s="36">
        <f t="shared" si="10"/>
        <v>0</v>
      </c>
      <c r="Z38" s="36">
        <f t="shared" si="11"/>
        <v>0</v>
      </c>
      <c r="AB38" s="37">
        <f t="shared" si="0"/>
        <v>0</v>
      </c>
      <c r="AC38" s="28">
        <f ca="1" t="shared" si="1"/>
        <v>0</v>
      </c>
      <c r="AD38" s="28">
        <f ca="1" t="shared" si="2"/>
        <v>0</v>
      </c>
    </row>
    <row r="39" spans="2:30" s="28" customFormat="1" ht="30" customHeight="1">
      <c r="B39" s="29">
        <f t="shared" si="3"/>
        <v>29</v>
      </c>
      <c r="C39" s="30"/>
      <c r="D39" s="31"/>
      <c r="E39" s="19"/>
      <c r="F39" s="19"/>
      <c r="G39" s="19"/>
      <c r="H39" s="32">
        <f t="shared" si="4"/>
        <v>0</v>
      </c>
      <c r="I39" s="33"/>
      <c r="J39" s="33"/>
      <c r="K39" s="19"/>
      <c r="L39" s="30"/>
      <c r="M39" s="34"/>
      <c r="N39" s="19"/>
      <c r="O39" s="34"/>
      <c r="P39" s="35"/>
      <c r="R39" s="36">
        <f t="shared" si="5"/>
        <v>0</v>
      </c>
      <c r="S39" s="36">
        <f>IF(G39="Школа-1-0",1,(J39-I39))*SUMIF(поселениекод,G39,поселение!P36:P65)*IF(K39="Бюджет",0,1)</f>
        <v>0</v>
      </c>
      <c r="T39" s="36">
        <f t="shared" si="6"/>
        <v>0</v>
      </c>
      <c r="U39" s="36">
        <f t="shared" si="7"/>
        <v>0</v>
      </c>
      <c r="V39" s="36">
        <f t="shared" si="8"/>
        <v>0</v>
      </c>
      <c r="W39" s="36">
        <f>IF(G39="Школа-1-0",1,(J39-I39))*SUMIF(поселениекод,G39,поселение!P36:P65)*IF(K39="Бюджет",1,0)</f>
        <v>0</v>
      </c>
      <c r="X39" s="36">
        <f t="shared" si="9"/>
        <v>0</v>
      </c>
      <c r="Y39" s="36">
        <f t="shared" si="10"/>
        <v>0</v>
      </c>
      <c r="Z39" s="36">
        <f t="shared" si="11"/>
        <v>0</v>
      </c>
      <c r="AB39" s="37">
        <f t="shared" si="0"/>
        <v>0</v>
      </c>
      <c r="AC39" s="28">
        <f ca="1" t="shared" si="1"/>
        <v>0</v>
      </c>
      <c r="AD39" s="28">
        <f ca="1" t="shared" si="2"/>
        <v>0</v>
      </c>
    </row>
    <row r="40" spans="2:30" s="28" customFormat="1" ht="30" customHeight="1">
      <c r="B40" s="29">
        <f t="shared" si="3"/>
        <v>30</v>
      </c>
      <c r="C40" s="30"/>
      <c r="D40" s="31"/>
      <c r="E40" s="19"/>
      <c r="F40" s="19"/>
      <c r="G40" s="19"/>
      <c r="H40" s="32">
        <f t="shared" si="4"/>
        <v>0</v>
      </c>
      <c r="I40" s="33"/>
      <c r="J40" s="33"/>
      <c r="K40" s="19"/>
      <c r="L40" s="30"/>
      <c r="M40" s="34"/>
      <c r="N40" s="19"/>
      <c r="O40" s="34"/>
      <c r="P40" s="35"/>
      <c r="R40" s="36">
        <f t="shared" si="5"/>
        <v>0</v>
      </c>
      <c r="S40" s="36">
        <f>IF(G40="Школа-1-0",1,(J40-I40))*SUMIF(поселениекод,G40,поселение!P37:P66)*IF(K40="Бюджет",0,1)</f>
        <v>0</v>
      </c>
      <c r="T40" s="36">
        <f t="shared" si="6"/>
        <v>0</v>
      </c>
      <c r="U40" s="36">
        <f t="shared" si="7"/>
        <v>0</v>
      </c>
      <c r="V40" s="36">
        <f t="shared" si="8"/>
        <v>0</v>
      </c>
      <c r="W40" s="36">
        <f>IF(G40="Школа-1-0",1,(J40-I40))*SUMIF(поселениекод,G40,поселение!P37:P66)*IF(K40="Бюджет",1,0)</f>
        <v>0</v>
      </c>
      <c r="X40" s="36">
        <f t="shared" si="9"/>
        <v>0</v>
      </c>
      <c r="Y40" s="36">
        <f t="shared" si="10"/>
        <v>0</v>
      </c>
      <c r="Z40" s="36">
        <f t="shared" si="11"/>
        <v>0</v>
      </c>
      <c r="AB40" s="37">
        <f t="shared" si="0"/>
        <v>0</v>
      </c>
      <c r="AC40" s="28">
        <f ca="1" t="shared" si="1"/>
        <v>0</v>
      </c>
      <c r="AD40" s="28">
        <f ca="1" t="shared" si="2"/>
        <v>0</v>
      </c>
    </row>
    <row r="41" spans="2:30" s="28" customFormat="1" ht="30" customHeight="1">
      <c r="B41" s="29">
        <f t="shared" si="3"/>
        <v>31</v>
      </c>
      <c r="C41" s="30"/>
      <c r="D41" s="31"/>
      <c r="E41" s="19"/>
      <c r="F41" s="19"/>
      <c r="G41" s="19"/>
      <c r="H41" s="32">
        <f t="shared" si="4"/>
        <v>0</v>
      </c>
      <c r="I41" s="33"/>
      <c r="J41" s="33"/>
      <c r="K41" s="19"/>
      <c r="L41" s="30"/>
      <c r="M41" s="34"/>
      <c r="N41" s="19"/>
      <c r="O41" s="34"/>
      <c r="P41" s="35"/>
      <c r="R41" s="36">
        <f t="shared" si="5"/>
        <v>0</v>
      </c>
      <c r="S41" s="36">
        <f>IF(G41="Школа-1-0",1,(J41-I41))*SUMIF(поселениекод,G41,поселение!P38:P67)*IF(K41="Бюджет",0,1)</f>
        <v>0</v>
      </c>
      <c r="T41" s="36">
        <f t="shared" si="6"/>
        <v>0</v>
      </c>
      <c r="U41" s="36">
        <f t="shared" si="7"/>
        <v>0</v>
      </c>
      <c r="V41" s="36">
        <f t="shared" si="8"/>
        <v>0</v>
      </c>
      <c r="W41" s="36">
        <f>IF(G41="Школа-1-0",1,(J41-I41))*SUMIF(поселениекод,G41,поселение!P38:P67)*IF(K41="Бюджет",1,0)</f>
        <v>0</v>
      </c>
      <c r="X41" s="36">
        <f t="shared" si="9"/>
        <v>0</v>
      </c>
      <c r="Y41" s="36">
        <f t="shared" si="10"/>
        <v>0</v>
      </c>
      <c r="Z41" s="36">
        <f t="shared" si="11"/>
        <v>0</v>
      </c>
      <c r="AB41" s="37">
        <f t="shared" si="0"/>
        <v>0</v>
      </c>
      <c r="AC41" s="28">
        <f ca="1" t="shared" si="1"/>
        <v>0</v>
      </c>
      <c r="AD41" s="28">
        <f ca="1" t="shared" si="2"/>
        <v>0</v>
      </c>
    </row>
    <row r="42" spans="2:30" s="28" customFormat="1" ht="30" customHeight="1">
      <c r="B42" s="29">
        <f t="shared" si="3"/>
        <v>32</v>
      </c>
      <c r="C42" s="30"/>
      <c r="D42" s="31"/>
      <c r="E42" s="19"/>
      <c r="F42" s="19"/>
      <c r="G42" s="19"/>
      <c r="H42" s="32">
        <f t="shared" si="4"/>
        <v>0</v>
      </c>
      <c r="I42" s="33"/>
      <c r="J42" s="33"/>
      <c r="K42" s="19"/>
      <c r="L42" s="30"/>
      <c r="M42" s="34"/>
      <c r="N42" s="19"/>
      <c r="O42" s="34"/>
      <c r="P42" s="35"/>
      <c r="R42" s="36">
        <f t="shared" si="5"/>
        <v>0</v>
      </c>
      <c r="S42" s="36">
        <f>IF(G42="Школа-1-0",1,(J42-I42))*SUMIF(поселениекод,G42,поселение!P39:P68)*IF(K42="Бюджет",0,1)</f>
        <v>0</v>
      </c>
      <c r="T42" s="36">
        <f t="shared" si="6"/>
        <v>0</v>
      </c>
      <c r="U42" s="36">
        <f t="shared" si="7"/>
        <v>0</v>
      </c>
      <c r="V42" s="36">
        <f t="shared" si="8"/>
        <v>0</v>
      </c>
      <c r="W42" s="36">
        <f>IF(G42="Школа-1-0",1,(J42-I42))*SUMIF(поселениекод,G42,поселение!P39:P68)*IF(K42="Бюджет",1,0)</f>
        <v>0</v>
      </c>
      <c r="X42" s="36">
        <f t="shared" si="9"/>
        <v>0</v>
      </c>
      <c r="Y42" s="36">
        <f t="shared" si="10"/>
        <v>0</v>
      </c>
      <c r="Z42" s="36">
        <f t="shared" si="11"/>
        <v>0</v>
      </c>
      <c r="AB42" s="37">
        <f t="shared" si="0"/>
        <v>0</v>
      </c>
      <c r="AC42" s="28">
        <f ca="1" t="shared" si="1"/>
        <v>0</v>
      </c>
      <c r="AD42" s="28">
        <f ca="1" t="shared" si="2"/>
        <v>0</v>
      </c>
    </row>
    <row r="43" spans="2:30" s="28" customFormat="1" ht="30" customHeight="1">
      <c r="B43" s="29">
        <f t="shared" si="3"/>
        <v>33</v>
      </c>
      <c r="C43" s="30"/>
      <c r="D43" s="31"/>
      <c r="E43" s="19"/>
      <c r="F43" s="19"/>
      <c r="G43" s="19"/>
      <c r="H43" s="32">
        <f t="shared" si="4"/>
        <v>0</v>
      </c>
      <c r="I43" s="33"/>
      <c r="J43" s="33"/>
      <c r="K43" s="19"/>
      <c r="L43" s="30"/>
      <c r="M43" s="34"/>
      <c r="N43" s="19"/>
      <c r="O43" s="34"/>
      <c r="P43" s="35"/>
      <c r="R43" s="36">
        <f t="shared" si="5"/>
        <v>0</v>
      </c>
      <c r="S43" s="36">
        <f>IF(G43="Школа-1-0",1,(J43-I43))*SUMIF(поселениекод,G43,поселение!P40:P69)*IF(K43="Бюджет",0,1)</f>
        <v>0</v>
      </c>
      <c r="T43" s="36">
        <f t="shared" si="6"/>
        <v>0</v>
      </c>
      <c r="U43" s="36">
        <f t="shared" si="7"/>
        <v>0</v>
      </c>
      <c r="V43" s="36">
        <f t="shared" si="8"/>
        <v>0</v>
      </c>
      <c r="W43" s="36">
        <f>IF(G43="Школа-1-0",1,(J43-I43))*SUMIF(поселениекод,G43,поселение!P40:P69)*IF(K43="Бюджет",1,0)</f>
        <v>0</v>
      </c>
      <c r="X43" s="36">
        <f t="shared" si="9"/>
        <v>0</v>
      </c>
      <c r="Y43" s="36">
        <f t="shared" si="10"/>
        <v>0</v>
      </c>
      <c r="Z43" s="36">
        <f t="shared" si="11"/>
        <v>0</v>
      </c>
      <c r="AB43" s="37">
        <f aca="true" t="shared" si="12" ref="AB43:AB70">SUMIF(поселениекод,G43,поселениекодномер)</f>
        <v>0</v>
      </c>
      <c r="AC43" s="28">
        <f aca="true" ca="1" t="shared" si="13" ref="AC43:AC70">OFFSET(поселениестарт,AB43,1)</f>
        <v>0</v>
      </c>
      <c r="AD43" s="28">
        <f aca="true" ca="1" t="shared" si="14" ref="AD43:AD70">OFFSET(поселениестарт,AB43,4)</f>
        <v>0</v>
      </c>
    </row>
    <row r="44" spans="2:30" s="28" customFormat="1" ht="30" customHeight="1">
      <c r="B44" s="29">
        <f t="shared" si="3"/>
        <v>34</v>
      </c>
      <c r="C44" s="30"/>
      <c r="D44" s="31"/>
      <c r="E44" s="19"/>
      <c r="F44" s="19"/>
      <c r="G44" s="19"/>
      <c r="H44" s="32">
        <f t="shared" si="4"/>
        <v>0</v>
      </c>
      <c r="I44" s="33"/>
      <c r="J44" s="33"/>
      <c r="K44" s="19"/>
      <c r="L44" s="30"/>
      <c r="M44" s="34"/>
      <c r="N44" s="19"/>
      <c r="O44" s="34"/>
      <c r="P44" s="35"/>
      <c r="R44" s="36">
        <f t="shared" si="5"/>
        <v>0</v>
      </c>
      <c r="S44" s="36">
        <f>IF(G44="Школа-1-0",1,(J44-I44))*SUMIF(поселениекод,G44,поселение!P41:P70)*IF(K44="Бюджет",0,1)</f>
        <v>0</v>
      </c>
      <c r="T44" s="36">
        <f t="shared" si="6"/>
        <v>0</v>
      </c>
      <c r="U44" s="36">
        <f t="shared" si="7"/>
        <v>0</v>
      </c>
      <c r="V44" s="36">
        <f t="shared" si="8"/>
        <v>0</v>
      </c>
      <c r="W44" s="36">
        <f>IF(G44="Школа-1-0",1,(J44-I44))*SUMIF(поселениекод,G44,поселение!P41:P70)*IF(K44="Бюджет",1,0)</f>
        <v>0</v>
      </c>
      <c r="X44" s="36">
        <f t="shared" si="9"/>
        <v>0</v>
      </c>
      <c r="Y44" s="36">
        <f t="shared" si="10"/>
        <v>0</v>
      </c>
      <c r="Z44" s="36">
        <f t="shared" si="11"/>
        <v>0</v>
      </c>
      <c r="AB44" s="37">
        <f t="shared" si="12"/>
        <v>0</v>
      </c>
      <c r="AC44" s="28">
        <f ca="1" t="shared" si="13"/>
        <v>0</v>
      </c>
      <c r="AD44" s="28">
        <f ca="1" t="shared" si="14"/>
        <v>0</v>
      </c>
    </row>
    <row r="45" spans="2:30" s="28" customFormat="1" ht="30" customHeight="1">
      <c r="B45" s="29">
        <f t="shared" si="3"/>
        <v>35</v>
      </c>
      <c r="C45" s="30"/>
      <c r="D45" s="31"/>
      <c r="E45" s="19"/>
      <c r="F45" s="19"/>
      <c r="G45" s="19"/>
      <c r="H45" s="32">
        <f t="shared" si="4"/>
        <v>0</v>
      </c>
      <c r="I45" s="33"/>
      <c r="J45" s="33"/>
      <c r="K45" s="19"/>
      <c r="L45" s="30"/>
      <c r="M45" s="34"/>
      <c r="N45" s="19"/>
      <c r="O45" s="34"/>
      <c r="P45" s="35"/>
      <c r="R45" s="36">
        <f t="shared" si="5"/>
        <v>0</v>
      </c>
      <c r="S45" s="36">
        <f>IF(G45="Школа-1-0",1,(J45-I45))*SUMIF(поселениекод,G45,поселение!P42:P71)*IF(K45="Бюджет",0,1)</f>
        <v>0</v>
      </c>
      <c r="T45" s="36">
        <f t="shared" si="6"/>
        <v>0</v>
      </c>
      <c r="U45" s="36">
        <f t="shared" si="7"/>
        <v>0</v>
      </c>
      <c r="V45" s="36">
        <f t="shared" si="8"/>
        <v>0</v>
      </c>
      <c r="W45" s="36">
        <f>IF(G45="Школа-1-0",1,(J45-I45))*SUMIF(поселениекод,G45,поселение!P42:P71)*IF(K45="Бюджет",1,0)</f>
        <v>0</v>
      </c>
      <c r="X45" s="36">
        <f t="shared" si="9"/>
        <v>0</v>
      </c>
      <c r="Y45" s="36">
        <f t="shared" si="10"/>
        <v>0</v>
      </c>
      <c r="Z45" s="36">
        <f t="shared" si="11"/>
        <v>0</v>
      </c>
      <c r="AB45" s="37">
        <f t="shared" si="12"/>
        <v>0</v>
      </c>
      <c r="AC45" s="28">
        <f ca="1" t="shared" si="13"/>
        <v>0</v>
      </c>
      <c r="AD45" s="28">
        <f ca="1" t="shared" si="14"/>
        <v>0</v>
      </c>
    </row>
    <row r="46" spans="2:30" s="28" customFormat="1" ht="30" customHeight="1">
      <c r="B46" s="29">
        <f t="shared" si="3"/>
        <v>36</v>
      </c>
      <c r="C46" s="30"/>
      <c r="D46" s="31"/>
      <c r="E46" s="19"/>
      <c r="F46" s="19"/>
      <c r="G46" s="19"/>
      <c r="H46" s="32">
        <f t="shared" si="4"/>
        <v>0</v>
      </c>
      <c r="I46" s="33"/>
      <c r="J46" s="33"/>
      <c r="K46" s="19"/>
      <c r="L46" s="30"/>
      <c r="M46" s="34"/>
      <c r="N46" s="19"/>
      <c r="O46" s="34"/>
      <c r="P46" s="35"/>
      <c r="R46" s="36">
        <f t="shared" si="5"/>
        <v>0</v>
      </c>
      <c r="S46" s="36">
        <f>IF(G46="Школа-1-0",1,(J46-I46))*SUMIF(поселениекод,G46,поселение!P43:P72)*IF(K46="Бюджет",0,1)</f>
        <v>0</v>
      </c>
      <c r="T46" s="36">
        <f t="shared" si="6"/>
        <v>0</v>
      </c>
      <c r="U46" s="36">
        <f t="shared" si="7"/>
        <v>0</v>
      </c>
      <c r="V46" s="36">
        <f t="shared" si="8"/>
        <v>0</v>
      </c>
      <c r="W46" s="36">
        <f>IF(G46="Школа-1-0",1,(J46-I46))*SUMIF(поселениекод,G46,поселение!P43:P72)*IF(K46="Бюджет",1,0)</f>
        <v>0</v>
      </c>
      <c r="X46" s="36">
        <f t="shared" si="9"/>
        <v>0</v>
      </c>
      <c r="Y46" s="36">
        <f t="shared" si="10"/>
        <v>0</v>
      </c>
      <c r="Z46" s="36">
        <f t="shared" si="11"/>
        <v>0</v>
      </c>
      <c r="AB46" s="37">
        <f t="shared" si="12"/>
        <v>0</v>
      </c>
      <c r="AC46" s="28">
        <f ca="1" t="shared" si="13"/>
        <v>0</v>
      </c>
      <c r="AD46" s="28">
        <f ca="1" t="shared" si="14"/>
        <v>0</v>
      </c>
    </row>
    <row r="47" spans="2:30" s="28" customFormat="1" ht="30" customHeight="1">
      <c r="B47" s="29">
        <f t="shared" si="3"/>
        <v>37</v>
      </c>
      <c r="C47" s="30"/>
      <c r="D47" s="31"/>
      <c r="E47" s="19"/>
      <c r="F47" s="19"/>
      <c r="G47" s="19"/>
      <c r="H47" s="32">
        <f t="shared" si="4"/>
        <v>0</v>
      </c>
      <c r="I47" s="33"/>
      <c r="J47" s="33"/>
      <c r="K47" s="19"/>
      <c r="L47" s="30"/>
      <c r="M47" s="34"/>
      <c r="N47" s="19"/>
      <c r="O47" s="34"/>
      <c r="P47" s="35"/>
      <c r="R47" s="36">
        <f t="shared" si="5"/>
        <v>0</v>
      </c>
      <c r="S47" s="36">
        <f>IF(G47="Школа-1-0",1,(J47-I47))*SUMIF(поселениекод,G47,поселение!P44:P73)*IF(K47="Бюджет",0,1)</f>
        <v>0</v>
      </c>
      <c r="T47" s="36">
        <f t="shared" si="6"/>
        <v>0</v>
      </c>
      <c r="U47" s="36">
        <f t="shared" si="7"/>
        <v>0</v>
      </c>
      <c r="V47" s="36">
        <f t="shared" si="8"/>
        <v>0</v>
      </c>
      <c r="W47" s="36">
        <f>IF(G47="Школа-1-0",1,(J47-I47))*SUMIF(поселениекод,G47,поселение!P44:P73)*IF(K47="Бюджет",1,0)</f>
        <v>0</v>
      </c>
      <c r="X47" s="36">
        <f t="shared" si="9"/>
        <v>0</v>
      </c>
      <c r="Y47" s="36">
        <f t="shared" si="10"/>
        <v>0</v>
      </c>
      <c r="Z47" s="36">
        <f t="shared" si="11"/>
        <v>0</v>
      </c>
      <c r="AB47" s="37">
        <f t="shared" si="12"/>
        <v>0</v>
      </c>
      <c r="AC47" s="28">
        <f ca="1" t="shared" si="13"/>
        <v>0</v>
      </c>
      <c r="AD47" s="28">
        <f ca="1" t="shared" si="14"/>
        <v>0</v>
      </c>
    </row>
    <row r="48" spans="2:30" s="28" customFormat="1" ht="30" customHeight="1">
      <c r="B48" s="29">
        <f t="shared" si="3"/>
        <v>38</v>
      </c>
      <c r="C48" s="30"/>
      <c r="D48" s="31"/>
      <c r="E48" s="19"/>
      <c r="F48" s="19"/>
      <c r="G48" s="19"/>
      <c r="H48" s="32">
        <f t="shared" si="4"/>
        <v>0</v>
      </c>
      <c r="I48" s="33"/>
      <c r="J48" s="33"/>
      <c r="K48" s="19"/>
      <c r="L48" s="30"/>
      <c r="M48" s="34"/>
      <c r="N48" s="19"/>
      <c r="O48" s="34"/>
      <c r="P48" s="35"/>
      <c r="R48" s="36">
        <f t="shared" si="5"/>
        <v>0</v>
      </c>
      <c r="S48" s="36">
        <f>IF(G48="Школа-1-0",1,(J48-I48))*SUMIF(поселениекод,G48,поселение!P45:P74)*IF(K48="Бюджет",0,1)</f>
        <v>0</v>
      </c>
      <c r="T48" s="36">
        <f t="shared" si="6"/>
        <v>0</v>
      </c>
      <c r="U48" s="36">
        <f t="shared" si="7"/>
        <v>0</v>
      </c>
      <c r="V48" s="36">
        <f t="shared" si="8"/>
        <v>0</v>
      </c>
      <c r="W48" s="36">
        <f>IF(G48="Школа-1-0",1,(J48-I48))*SUMIF(поселениекод,G48,поселение!P45:P74)*IF(K48="Бюджет",1,0)</f>
        <v>0</v>
      </c>
      <c r="X48" s="36">
        <f t="shared" si="9"/>
        <v>0</v>
      </c>
      <c r="Y48" s="36">
        <f t="shared" si="10"/>
        <v>0</v>
      </c>
      <c r="Z48" s="36">
        <f t="shared" si="11"/>
        <v>0</v>
      </c>
      <c r="AB48" s="37">
        <f t="shared" si="12"/>
        <v>0</v>
      </c>
      <c r="AC48" s="28">
        <f ca="1" t="shared" si="13"/>
        <v>0</v>
      </c>
      <c r="AD48" s="28">
        <f ca="1" t="shared" si="14"/>
        <v>0</v>
      </c>
    </row>
    <row r="49" spans="2:30" s="28" customFormat="1" ht="30" customHeight="1">
      <c r="B49" s="29">
        <f t="shared" si="3"/>
        <v>39</v>
      </c>
      <c r="C49" s="30"/>
      <c r="D49" s="31"/>
      <c r="E49" s="19"/>
      <c r="F49" s="19"/>
      <c r="G49" s="19"/>
      <c r="H49" s="32">
        <f t="shared" si="4"/>
        <v>0</v>
      </c>
      <c r="I49" s="33"/>
      <c r="J49" s="33"/>
      <c r="K49" s="19"/>
      <c r="L49" s="30"/>
      <c r="M49" s="34"/>
      <c r="N49" s="19"/>
      <c r="O49" s="34"/>
      <c r="P49" s="35"/>
      <c r="R49" s="36">
        <f t="shared" si="5"/>
        <v>0</v>
      </c>
      <c r="S49" s="36">
        <f>IF(G49="Школа-1-0",1,(J49-I49))*SUMIF(поселениекод,G49,поселение!P46:P75)*IF(K49="Бюджет",0,1)</f>
        <v>0</v>
      </c>
      <c r="T49" s="36">
        <f t="shared" si="6"/>
        <v>0</v>
      </c>
      <c r="U49" s="36">
        <f t="shared" si="7"/>
        <v>0</v>
      </c>
      <c r="V49" s="36">
        <f t="shared" si="8"/>
        <v>0</v>
      </c>
      <c r="W49" s="36">
        <f>IF(G49="Школа-1-0",1,(J49-I49))*SUMIF(поселениекод,G49,поселение!P46:P75)*IF(K49="Бюджет",1,0)</f>
        <v>0</v>
      </c>
      <c r="X49" s="36">
        <f t="shared" si="9"/>
        <v>0</v>
      </c>
      <c r="Y49" s="36">
        <f t="shared" si="10"/>
        <v>0</v>
      </c>
      <c r="Z49" s="36">
        <f t="shared" si="11"/>
        <v>0</v>
      </c>
      <c r="AB49" s="37">
        <f t="shared" si="12"/>
        <v>0</v>
      </c>
      <c r="AC49" s="28">
        <f ca="1" t="shared" si="13"/>
        <v>0</v>
      </c>
      <c r="AD49" s="28">
        <f ca="1" t="shared" si="14"/>
        <v>0</v>
      </c>
    </row>
    <row r="50" spans="2:30" s="28" customFormat="1" ht="30" customHeight="1">
      <c r="B50" s="29">
        <f t="shared" si="3"/>
        <v>40</v>
      </c>
      <c r="C50" s="30"/>
      <c r="D50" s="31"/>
      <c r="E50" s="19"/>
      <c r="F50" s="19"/>
      <c r="G50" s="19"/>
      <c r="H50" s="32">
        <f t="shared" si="4"/>
        <v>0</v>
      </c>
      <c r="I50" s="33"/>
      <c r="J50" s="33"/>
      <c r="K50" s="19"/>
      <c r="L50" s="30"/>
      <c r="M50" s="34"/>
      <c r="N50" s="19"/>
      <c r="O50" s="34"/>
      <c r="P50" s="35"/>
      <c r="R50" s="36">
        <f t="shared" si="5"/>
        <v>0</v>
      </c>
      <c r="S50" s="36">
        <f>IF(G50="Школа-1-0",1,(J50-I50))*SUMIF(поселениекод,G50,поселение!P47:P76)*IF(K50="Бюджет",0,1)</f>
        <v>0</v>
      </c>
      <c r="T50" s="36">
        <f t="shared" si="6"/>
        <v>0</v>
      </c>
      <c r="U50" s="36">
        <f t="shared" si="7"/>
        <v>0</v>
      </c>
      <c r="V50" s="36">
        <f t="shared" si="8"/>
        <v>0</v>
      </c>
      <c r="W50" s="36">
        <f>IF(G50="Школа-1-0",1,(J50-I50))*SUMIF(поселениекод,G50,поселение!P47:P76)*IF(K50="Бюджет",1,0)</f>
        <v>0</v>
      </c>
      <c r="X50" s="36">
        <f t="shared" si="9"/>
        <v>0</v>
      </c>
      <c r="Y50" s="36">
        <f t="shared" si="10"/>
        <v>0</v>
      </c>
      <c r="Z50" s="36">
        <f t="shared" si="11"/>
        <v>0</v>
      </c>
      <c r="AB50" s="37">
        <f t="shared" si="12"/>
        <v>0</v>
      </c>
      <c r="AC50" s="28">
        <f ca="1" t="shared" si="13"/>
        <v>0</v>
      </c>
      <c r="AD50" s="28">
        <f ca="1" t="shared" si="14"/>
        <v>0</v>
      </c>
    </row>
    <row r="51" spans="2:30" s="28" customFormat="1" ht="30" customHeight="1">
      <c r="B51" s="29">
        <f t="shared" si="3"/>
        <v>41</v>
      </c>
      <c r="C51" s="30"/>
      <c r="D51" s="31"/>
      <c r="E51" s="19"/>
      <c r="F51" s="19"/>
      <c r="G51" s="19"/>
      <c r="H51" s="32">
        <f t="shared" si="4"/>
        <v>0</v>
      </c>
      <c r="I51" s="33"/>
      <c r="J51" s="33"/>
      <c r="K51" s="19"/>
      <c r="L51" s="30"/>
      <c r="M51" s="34"/>
      <c r="N51" s="19"/>
      <c r="O51" s="34"/>
      <c r="P51" s="35"/>
      <c r="R51" s="36">
        <f t="shared" si="5"/>
        <v>0</v>
      </c>
      <c r="S51" s="36">
        <f>IF(G51="Школа-1-0",1,(J51-I51))*SUMIF(поселениекод,G51,поселение!P48:P77)*IF(K51="Бюджет",0,1)</f>
        <v>0</v>
      </c>
      <c r="T51" s="36">
        <f t="shared" si="6"/>
        <v>0</v>
      </c>
      <c r="U51" s="36">
        <f t="shared" si="7"/>
        <v>0</v>
      </c>
      <c r="V51" s="36">
        <f t="shared" si="8"/>
        <v>0</v>
      </c>
      <c r="W51" s="36">
        <f>IF(G51="Школа-1-0",1,(J51-I51))*SUMIF(поселениекод,G51,поселение!P48:P77)*IF(K51="Бюджет",1,0)</f>
        <v>0</v>
      </c>
      <c r="X51" s="36">
        <f t="shared" si="9"/>
        <v>0</v>
      </c>
      <c r="Y51" s="36">
        <f t="shared" si="10"/>
        <v>0</v>
      </c>
      <c r="Z51" s="36">
        <f t="shared" si="11"/>
        <v>0</v>
      </c>
      <c r="AB51" s="37">
        <f t="shared" si="12"/>
        <v>0</v>
      </c>
      <c r="AC51" s="28">
        <f ca="1" t="shared" si="13"/>
        <v>0</v>
      </c>
      <c r="AD51" s="28">
        <f ca="1" t="shared" si="14"/>
        <v>0</v>
      </c>
    </row>
    <row r="52" spans="2:30" s="28" customFormat="1" ht="30" customHeight="1">
      <c r="B52" s="29">
        <f t="shared" si="3"/>
        <v>42</v>
      </c>
      <c r="C52" s="30"/>
      <c r="D52" s="31"/>
      <c r="E52" s="19"/>
      <c r="F52" s="19"/>
      <c r="G52" s="19"/>
      <c r="H52" s="32">
        <f t="shared" si="4"/>
        <v>0</v>
      </c>
      <c r="I52" s="33"/>
      <c r="J52" s="33"/>
      <c r="K52" s="19"/>
      <c r="L52" s="30"/>
      <c r="M52" s="34"/>
      <c r="N52" s="19"/>
      <c r="O52" s="34"/>
      <c r="P52" s="35"/>
      <c r="R52" s="36">
        <f t="shared" si="5"/>
        <v>0</v>
      </c>
      <c r="S52" s="36">
        <f>IF(G52="Школа-1-0",1,(J52-I52))*SUMIF(поселениекод,G52,поселение!P49:P78)*IF(K52="Бюджет",0,1)</f>
        <v>0</v>
      </c>
      <c r="T52" s="36">
        <f t="shared" si="6"/>
        <v>0</v>
      </c>
      <c r="U52" s="36">
        <f t="shared" si="7"/>
        <v>0</v>
      </c>
      <c r="V52" s="36">
        <f t="shared" si="8"/>
        <v>0</v>
      </c>
      <c r="W52" s="36">
        <f>IF(G52="Школа-1-0",1,(J52-I52))*SUMIF(поселениекод,G52,поселение!P49:P78)*IF(K52="Бюджет",1,0)</f>
        <v>0</v>
      </c>
      <c r="X52" s="36">
        <f t="shared" si="9"/>
        <v>0</v>
      </c>
      <c r="Y52" s="36">
        <f t="shared" si="10"/>
        <v>0</v>
      </c>
      <c r="Z52" s="36">
        <f t="shared" si="11"/>
        <v>0</v>
      </c>
      <c r="AB52" s="37">
        <f t="shared" si="12"/>
        <v>0</v>
      </c>
      <c r="AC52" s="28">
        <f ca="1" t="shared" si="13"/>
        <v>0</v>
      </c>
      <c r="AD52" s="28">
        <f ca="1" t="shared" si="14"/>
        <v>0</v>
      </c>
    </row>
    <row r="53" spans="2:30" s="28" customFormat="1" ht="30" customHeight="1">
      <c r="B53" s="29">
        <f t="shared" si="3"/>
        <v>43</v>
      </c>
      <c r="C53" s="30"/>
      <c r="D53" s="31"/>
      <c r="E53" s="19"/>
      <c r="F53" s="19"/>
      <c r="G53" s="19"/>
      <c r="H53" s="32">
        <f t="shared" si="4"/>
        <v>0</v>
      </c>
      <c r="I53" s="33"/>
      <c r="J53" s="33"/>
      <c r="K53" s="19"/>
      <c r="L53" s="30"/>
      <c r="M53" s="34"/>
      <c r="N53" s="19"/>
      <c r="O53" s="34"/>
      <c r="P53" s="35"/>
      <c r="R53" s="36">
        <f t="shared" si="5"/>
        <v>0</v>
      </c>
      <c r="S53" s="36">
        <f>IF(G53="Школа-1-0",1,(J53-I53))*SUMIF(поселениекод,G53,поселение!P50:P79)*IF(K53="Бюджет",0,1)</f>
        <v>0</v>
      </c>
      <c r="T53" s="36">
        <f t="shared" si="6"/>
        <v>0</v>
      </c>
      <c r="U53" s="36">
        <f t="shared" si="7"/>
        <v>0</v>
      </c>
      <c r="V53" s="36">
        <f t="shared" si="8"/>
        <v>0</v>
      </c>
      <c r="W53" s="36">
        <f>IF(G53="Школа-1-0",1,(J53-I53))*SUMIF(поселениекод,G53,поселение!P50:P79)*IF(K53="Бюджет",1,0)</f>
        <v>0</v>
      </c>
      <c r="X53" s="36">
        <f t="shared" si="9"/>
        <v>0</v>
      </c>
      <c r="Y53" s="36">
        <f t="shared" si="10"/>
        <v>0</v>
      </c>
      <c r="Z53" s="36">
        <f t="shared" si="11"/>
        <v>0</v>
      </c>
      <c r="AB53" s="37">
        <f t="shared" si="12"/>
        <v>0</v>
      </c>
      <c r="AC53" s="28">
        <f ca="1" t="shared" si="13"/>
        <v>0</v>
      </c>
      <c r="AD53" s="28">
        <f ca="1" t="shared" si="14"/>
        <v>0</v>
      </c>
    </row>
    <row r="54" spans="2:30" s="28" customFormat="1" ht="30" customHeight="1">
      <c r="B54" s="29">
        <f t="shared" si="3"/>
        <v>44</v>
      </c>
      <c r="C54" s="30"/>
      <c r="D54" s="31"/>
      <c r="E54" s="19"/>
      <c r="F54" s="19"/>
      <c r="G54" s="19"/>
      <c r="H54" s="32">
        <f t="shared" si="4"/>
        <v>0</v>
      </c>
      <c r="I54" s="33"/>
      <c r="J54" s="33"/>
      <c r="K54" s="19"/>
      <c r="L54" s="30"/>
      <c r="M54" s="34"/>
      <c r="N54" s="19"/>
      <c r="O54" s="34"/>
      <c r="P54" s="35"/>
      <c r="R54" s="36">
        <f t="shared" si="5"/>
        <v>0</v>
      </c>
      <c r="S54" s="36">
        <f>IF(G54="Школа-1-0",1,(J54-I54))*SUMIF(поселениекод,G54,поселение!P51:P80)*IF(K54="Бюджет",0,1)</f>
        <v>0</v>
      </c>
      <c r="T54" s="36">
        <f t="shared" si="6"/>
        <v>0</v>
      </c>
      <c r="U54" s="36">
        <f t="shared" si="7"/>
        <v>0</v>
      </c>
      <c r="V54" s="36">
        <f t="shared" si="8"/>
        <v>0</v>
      </c>
      <c r="W54" s="36">
        <f>IF(G54="Школа-1-0",1,(J54-I54))*SUMIF(поселениекод,G54,поселение!P51:P80)*IF(K54="Бюджет",1,0)</f>
        <v>0</v>
      </c>
      <c r="X54" s="36">
        <f t="shared" si="9"/>
        <v>0</v>
      </c>
      <c r="Y54" s="36">
        <f t="shared" si="10"/>
        <v>0</v>
      </c>
      <c r="Z54" s="36">
        <f t="shared" si="11"/>
        <v>0</v>
      </c>
      <c r="AB54" s="37">
        <f t="shared" si="12"/>
        <v>0</v>
      </c>
      <c r="AC54" s="28">
        <f ca="1" t="shared" si="13"/>
        <v>0</v>
      </c>
      <c r="AD54" s="28">
        <f ca="1" t="shared" si="14"/>
        <v>0</v>
      </c>
    </row>
    <row r="55" spans="2:30" s="28" customFormat="1" ht="30" customHeight="1">
      <c r="B55" s="29">
        <f t="shared" si="3"/>
        <v>45</v>
      </c>
      <c r="C55" s="30"/>
      <c r="D55" s="31"/>
      <c r="E55" s="19"/>
      <c r="F55" s="19"/>
      <c r="G55" s="19"/>
      <c r="H55" s="32">
        <f t="shared" si="4"/>
        <v>0</v>
      </c>
      <c r="I55" s="33"/>
      <c r="J55" s="33"/>
      <c r="K55" s="19"/>
      <c r="L55" s="30"/>
      <c r="M55" s="34"/>
      <c r="N55" s="19"/>
      <c r="O55" s="34"/>
      <c r="P55" s="35"/>
      <c r="R55" s="36">
        <f t="shared" si="5"/>
        <v>0</v>
      </c>
      <c r="S55" s="36">
        <f>IF(G55="Школа-1-0",1,(J55-I55))*SUMIF(поселениекод,G55,поселение!P52:P81)*IF(K55="Бюджет",0,1)</f>
        <v>0</v>
      </c>
      <c r="T55" s="36">
        <f t="shared" si="6"/>
        <v>0</v>
      </c>
      <c r="U55" s="36">
        <f t="shared" si="7"/>
        <v>0</v>
      </c>
      <c r="V55" s="36">
        <f t="shared" si="8"/>
        <v>0</v>
      </c>
      <c r="W55" s="36">
        <f>IF(G55="Школа-1-0",1,(J55-I55))*SUMIF(поселениекод,G55,поселение!P52:P81)*IF(K55="Бюджет",1,0)</f>
        <v>0</v>
      </c>
      <c r="X55" s="36">
        <f t="shared" si="9"/>
        <v>0</v>
      </c>
      <c r="Y55" s="36">
        <f t="shared" si="10"/>
        <v>0</v>
      </c>
      <c r="Z55" s="36">
        <f t="shared" si="11"/>
        <v>0</v>
      </c>
      <c r="AB55" s="37">
        <f t="shared" si="12"/>
        <v>0</v>
      </c>
      <c r="AC55" s="28">
        <f ca="1" t="shared" si="13"/>
        <v>0</v>
      </c>
      <c r="AD55" s="28">
        <f ca="1" t="shared" si="14"/>
        <v>0</v>
      </c>
    </row>
    <row r="56" spans="2:30" s="28" customFormat="1" ht="30" customHeight="1">
      <c r="B56" s="29">
        <f t="shared" si="3"/>
        <v>46</v>
      </c>
      <c r="C56" s="30"/>
      <c r="D56" s="31"/>
      <c r="E56" s="19"/>
      <c r="F56" s="19"/>
      <c r="G56" s="19"/>
      <c r="H56" s="32">
        <f t="shared" si="4"/>
        <v>0</v>
      </c>
      <c r="I56" s="33"/>
      <c r="J56" s="33"/>
      <c r="K56" s="19"/>
      <c r="L56" s="30"/>
      <c r="M56" s="34"/>
      <c r="N56" s="19"/>
      <c r="O56" s="34"/>
      <c r="P56" s="35"/>
      <c r="R56" s="36">
        <f t="shared" si="5"/>
        <v>0</v>
      </c>
      <c r="S56" s="36">
        <f>IF(G56="Школа-1-0",1,(J56-I56))*SUMIF(поселениекод,G56,поселение!P53:P82)*IF(K56="Бюджет",0,1)</f>
        <v>0</v>
      </c>
      <c r="T56" s="36">
        <f t="shared" si="6"/>
        <v>0</v>
      </c>
      <c r="U56" s="36">
        <f t="shared" si="7"/>
        <v>0</v>
      </c>
      <c r="V56" s="36">
        <f t="shared" si="8"/>
        <v>0</v>
      </c>
      <c r="W56" s="36">
        <f>IF(G56="Школа-1-0",1,(J56-I56))*SUMIF(поселениекод,G56,поселение!P53:P82)*IF(K56="Бюджет",1,0)</f>
        <v>0</v>
      </c>
      <c r="X56" s="36">
        <f t="shared" si="9"/>
        <v>0</v>
      </c>
      <c r="Y56" s="36">
        <f t="shared" si="10"/>
        <v>0</v>
      </c>
      <c r="Z56" s="36">
        <f t="shared" si="11"/>
        <v>0</v>
      </c>
      <c r="AB56" s="37">
        <f t="shared" si="12"/>
        <v>0</v>
      </c>
      <c r="AC56" s="28">
        <f ca="1" t="shared" si="13"/>
        <v>0</v>
      </c>
      <c r="AD56" s="28">
        <f ca="1" t="shared" si="14"/>
        <v>0</v>
      </c>
    </row>
    <row r="57" spans="2:30" s="28" customFormat="1" ht="30" customHeight="1">
      <c r="B57" s="29">
        <f t="shared" si="3"/>
        <v>47</v>
      </c>
      <c r="C57" s="30"/>
      <c r="D57" s="31"/>
      <c r="E57" s="19"/>
      <c r="F57" s="19"/>
      <c r="G57" s="19"/>
      <c r="H57" s="32">
        <f t="shared" si="4"/>
        <v>0</v>
      </c>
      <c r="I57" s="33"/>
      <c r="J57" s="33"/>
      <c r="K57" s="19"/>
      <c r="L57" s="30"/>
      <c r="M57" s="34"/>
      <c r="N57" s="19"/>
      <c r="O57" s="34"/>
      <c r="P57" s="35"/>
      <c r="R57" s="36">
        <f t="shared" si="5"/>
        <v>0</v>
      </c>
      <c r="S57" s="36">
        <f>IF(G57="Школа-1-0",1,(J57-I57))*SUMIF(поселениекод,G57,поселение!P54:P83)*IF(K57="Бюджет",0,1)</f>
        <v>0</v>
      </c>
      <c r="T57" s="36">
        <f t="shared" si="6"/>
        <v>0</v>
      </c>
      <c r="U57" s="36">
        <f t="shared" si="7"/>
        <v>0</v>
      </c>
      <c r="V57" s="36">
        <f t="shared" si="8"/>
        <v>0</v>
      </c>
      <c r="W57" s="36">
        <f>IF(G57="Школа-1-0",1,(J57-I57))*SUMIF(поселениекод,G57,поселение!P54:P83)*IF(K57="Бюджет",1,0)</f>
        <v>0</v>
      </c>
      <c r="X57" s="36">
        <f t="shared" si="9"/>
        <v>0</v>
      </c>
      <c r="Y57" s="36">
        <f t="shared" si="10"/>
        <v>0</v>
      </c>
      <c r="Z57" s="36">
        <f t="shared" si="11"/>
        <v>0</v>
      </c>
      <c r="AB57" s="37">
        <f t="shared" si="12"/>
        <v>0</v>
      </c>
      <c r="AC57" s="28">
        <f ca="1" t="shared" si="13"/>
        <v>0</v>
      </c>
      <c r="AD57" s="28">
        <f ca="1" t="shared" si="14"/>
        <v>0</v>
      </c>
    </row>
    <row r="58" spans="2:30" s="28" customFormat="1" ht="30" customHeight="1">
      <c r="B58" s="29">
        <f t="shared" si="3"/>
        <v>48</v>
      </c>
      <c r="C58" s="30"/>
      <c r="D58" s="31"/>
      <c r="E58" s="19"/>
      <c r="F58" s="19"/>
      <c r="G58" s="19"/>
      <c r="H58" s="32">
        <f t="shared" si="4"/>
        <v>0</v>
      </c>
      <c r="I58" s="33"/>
      <c r="J58" s="33"/>
      <c r="K58" s="19"/>
      <c r="L58" s="30"/>
      <c r="M58" s="34"/>
      <c r="N58" s="19"/>
      <c r="O58" s="34"/>
      <c r="P58" s="35"/>
      <c r="R58" s="36">
        <f t="shared" si="5"/>
        <v>0</v>
      </c>
      <c r="S58" s="36">
        <f>IF(G58="Школа-1-0",1,(J58-I58))*SUMIF(поселениекод,G58,поселение!P55:P84)*IF(K58="Бюджет",0,1)</f>
        <v>0</v>
      </c>
      <c r="T58" s="36">
        <f t="shared" si="6"/>
        <v>0</v>
      </c>
      <c r="U58" s="36">
        <f t="shared" si="7"/>
        <v>0</v>
      </c>
      <c r="V58" s="36">
        <f t="shared" si="8"/>
        <v>0</v>
      </c>
      <c r="W58" s="36">
        <f>IF(G58="Школа-1-0",1,(J58-I58))*SUMIF(поселениекод,G58,поселение!P55:P84)*IF(K58="Бюджет",1,0)</f>
        <v>0</v>
      </c>
      <c r="X58" s="36">
        <f t="shared" si="9"/>
        <v>0</v>
      </c>
      <c r="Y58" s="36">
        <f t="shared" si="10"/>
        <v>0</v>
      </c>
      <c r="Z58" s="36">
        <f t="shared" si="11"/>
        <v>0</v>
      </c>
      <c r="AB58" s="37">
        <f t="shared" si="12"/>
        <v>0</v>
      </c>
      <c r="AC58" s="28">
        <f ca="1" t="shared" si="13"/>
        <v>0</v>
      </c>
      <c r="AD58" s="28">
        <f ca="1" t="shared" si="14"/>
        <v>0</v>
      </c>
    </row>
    <row r="59" spans="2:30" s="28" customFormat="1" ht="30" customHeight="1">
      <c r="B59" s="29">
        <f t="shared" si="3"/>
        <v>49</v>
      </c>
      <c r="C59" s="30"/>
      <c r="D59" s="31"/>
      <c r="E59" s="19"/>
      <c r="F59" s="19"/>
      <c r="G59" s="19"/>
      <c r="H59" s="32">
        <f t="shared" si="4"/>
        <v>0</v>
      </c>
      <c r="I59" s="33"/>
      <c r="J59" s="33"/>
      <c r="K59" s="19"/>
      <c r="L59" s="30"/>
      <c r="M59" s="34"/>
      <c r="N59" s="19"/>
      <c r="O59" s="34"/>
      <c r="P59" s="35"/>
      <c r="R59" s="36">
        <f t="shared" si="5"/>
        <v>0</v>
      </c>
      <c r="S59" s="36">
        <f>IF(G59="Школа-1-0",1,(J59-I59))*SUMIF(поселениекод,G59,поселение!P56:P85)*IF(K59="Бюджет",0,1)</f>
        <v>0</v>
      </c>
      <c r="T59" s="36">
        <f t="shared" si="6"/>
        <v>0</v>
      </c>
      <c r="U59" s="36">
        <f t="shared" si="7"/>
        <v>0</v>
      </c>
      <c r="V59" s="36">
        <f t="shared" si="8"/>
        <v>0</v>
      </c>
      <c r="W59" s="36">
        <f>IF(G59="Школа-1-0",1,(J59-I59))*SUMIF(поселениекод,G59,поселение!P56:P85)*IF(K59="Бюджет",1,0)</f>
        <v>0</v>
      </c>
      <c r="X59" s="36">
        <f t="shared" si="9"/>
        <v>0</v>
      </c>
      <c r="Y59" s="36">
        <f t="shared" si="10"/>
        <v>0</v>
      </c>
      <c r="Z59" s="36">
        <f t="shared" si="11"/>
        <v>0</v>
      </c>
      <c r="AB59" s="37">
        <f t="shared" si="12"/>
        <v>0</v>
      </c>
      <c r="AC59" s="28">
        <f ca="1" t="shared" si="13"/>
        <v>0</v>
      </c>
      <c r="AD59" s="28">
        <f ca="1" t="shared" si="14"/>
        <v>0</v>
      </c>
    </row>
    <row r="60" spans="2:30" s="28" customFormat="1" ht="30" customHeight="1">
      <c r="B60" s="29">
        <f t="shared" si="3"/>
        <v>50</v>
      </c>
      <c r="C60" s="30"/>
      <c r="D60" s="31"/>
      <c r="E60" s="19"/>
      <c r="F60" s="19"/>
      <c r="G60" s="19"/>
      <c r="H60" s="32">
        <f t="shared" si="4"/>
        <v>0</v>
      </c>
      <c r="I60" s="33"/>
      <c r="J60" s="33"/>
      <c r="K60" s="19"/>
      <c r="L60" s="30"/>
      <c r="M60" s="34"/>
      <c r="N60" s="19"/>
      <c r="O60" s="34"/>
      <c r="P60" s="35"/>
      <c r="R60" s="36">
        <f t="shared" si="5"/>
        <v>0</v>
      </c>
      <c r="S60" s="36">
        <f>IF(G60="Школа-1-0",1,(J60-I60))*SUMIF(поселениекод,G60,поселение!P57:P86)*IF(K60="Бюджет",0,1)</f>
        <v>0</v>
      </c>
      <c r="T60" s="36">
        <f t="shared" si="6"/>
        <v>0</v>
      </c>
      <c r="U60" s="36">
        <f t="shared" si="7"/>
        <v>0</v>
      </c>
      <c r="V60" s="36">
        <f t="shared" si="8"/>
        <v>0</v>
      </c>
      <c r="W60" s="36">
        <f>IF(G60="Школа-1-0",1,(J60-I60))*SUMIF(поселениекод,G60,поселение!P57:P86)*IF(K60="Бюджет",1,0)</f>
        <v>0</v>
      </c>
      <c r="X60" s="36">
        <f t="shared" si="9"/>
        <v>0</v>
      </c>
      <c r="Y60" s="36">
        <f t="shared" si="10"/>
        <v>0</v>
      </c>
      <c r="Z60" s="36">
        <f t="shared" si="11"/>
        <v>0</v>
      </c>
      <c r="AB60" s="37">
        <f t="shared" si="12"/>
        <v>0</v>
      </c>
      <c r="AC60" s="28">
        <f ca="1" t="shared" si="13"/>
        <v>0</v>
      </c>
      <c r="AD60" s="28">
        <f ca="1" t="shared" si="14"/>
        <v>0</v>
      </c>
    </row>
    <row r="61" spans="2:30" s="28" customFormat="1" ht="30" customHeight="1">
      <c r="B61" s="29">
        <f t="shared" si="3"/>
        <v>51</v>
      </c>
      <c r="C61" s="30"/>
      <c r="D61" s="31"/>
      <c r="E61" s="19"/>
      <c r="F61" s="19"/>
      <c r="G61" s="19"/>
      <c r="H61" s="32">
        <f t="shared" si="4"/>
        <v>0</v>
      </c>
      <c r="I61" s="33"/>
      <c r="J61" s="33"/>
      <c r="K61" s="19"/>
      <c r="L61" s="30"/>
      <c r="M61" s="34"/>
      <c r="N61" s="19"/>
      <c r="O61" s="34"/>
      <c r="P61" s="35"/>
      <c r="R61" s="36">
        <f t="shared" si="5"/>
        <v>0</v>
      </c>
      <c r="S61" s="36">
        <f>IF(G61="Школа-1-0",1,(J61-I61))*SUMIF(поселениекод,G61,поселение!P58:P87)*IF(K61="Бюджет",0,1)</f>
        <v>0</v>
      </c>
      <c r="T61" s="36">
        <f t="shared" si="6"/>
        <v>0</v>
      </c>
      <c r="U61" s="36">
        <f t="shared" si="7"/>
        <v>0</v>
      </c>
      <c r="V61" s="36">
        <f t="shared" si="8"/>
        <v>0</v>
      </c>
      <c r="W61" s="36">
        <f>IF(G61="Школа-1-0",1,(J61-I61))*SUMIF(поселениекод,G61,поселение!P58:P87)*IF(K61="Бюджет",1,0)</f>
        <v>0</v>
      </c>
      <c r="X61" s="36">
        <f t="shared" si="9"/>
        <v>0</v>
      </c>
      <c r="Y61" s="36">
        <f t="shared" si="10"/>
        <v>0</v>
      </c>
      <c r="Z61" s="36">
        <f t="shared" si="11"/>
        <v>0</v>
      </c>
      <c r="AB61" s="37">
        <f t="shared" si="12"/>
        <v>0</v>
      </c>
      <c r="AC61" s="28">
        <f ca="1" t="shared" si="13"/>
        <v>0</v>
      </c>
      <c r="AD61" s="28">
        <f ca="1" t="shared" si="14"/>
        <v>0</v>
      </c>
    </row>
    <row r="62" spans="2:30" s="28" customFormat="1" ht="30" customHeight="1">
      <c r="B62" s="29">
        <f t="shared" si="3"/>
        <v>52</v>
      </c>
      <c r="C62" s="30"/>
      <c r="D62" s="31"/>
      <c r="E62" s="19"/>
      <c r="F62" s="19"/>
      <c r="G62" s="19"/>
      <c r="H62" s="32">
        <f t="shared" si="4"/>
        <v>0</v>
      </c>
      <c r="I62" s="33"/>
      <c r="J62" s="33"/>
      <c r="K62" s="19"/>
      <c r="L62" s="30"/>
      <c r="M62" s="34"/>
      <c r="N62" s="19"/>
      <c r="O62" s="34"/>
      <c r="P62" s="35"/>
      <c r="R62" s="36">
        <f t="shared" si="5"/>
        <v>0</v>
      </c>
      <c r="S62" s="36">
        <f>IF(G62="Школа-1-0",1,(J62-I62))*SUMIF(поселениекод,G62,поселение!P59:P88)*IF(K62="Бюджет",0,1)</f>
        <v>0</v>
      </c>
      <c r="T62" s="36">
        <f t="shared" si="6"/>
        <v>0</v>
      </c>
      <c r="U62" s="36">
        <f t="shared" si="7"/>
        <v>0</v>
      </c>
      <c r="V62" s="36">
        <f t="shared" si="8"/>
        <v>0</v>
      </c>
      <c r="W62" s="36">
        <f>IF(G62="Школа-1-0",1,(J62-I62))*SUMIF(поселениекод,G62,поселение!P59:P88)*IF(K62="Бюджет",1,0)</f>
        <v>0</v>
      </c>
      <c r="X62" s="36">
        <f t="shared" si="9"/>
        <v>0</v>
      </c>
      <c r="Y62" s="36">
        <f t="shared" si="10"/>
        <v>0</v>
      </c>
      <c r="Z62" s="36">
        <f t="shared" si="11"/>
        <v>0</v>
      </c>
      <c r="AB62" s="37">
        <f t="shared" si="12"/>
        <v>0</v>
      </c>
      <c r="AC62" s="28">
        <f ca="1" t="shared" si="13"/>
        <v>0</v>
      </c>
      <c r="AD62" s="28">
        <f ca="1" t="shared" si="14"/>
        <v>0</v>
      </c>
    </row>
    <row r="63" spans="2:30" s="28" customFormat="1" ht="30" customHeight="1">
      <c r="B63" s="29">
        <f t="shared" si="3"/>
        <v>53</v>
      </c>
      <c r="C63" s="30"/>
      <c r="D63" s="31"/>
      <c r="E63" s="19"/>
      <c r="F63" s="19"/>
      <c r="G63" s="19"/>
      <c r="H63" s="32">
        <f t="shared" si="4"/>
        <v>0</v>
      </c>
      <c r="I63" s="33"/>
      <c r="J63" s="33"/>
      <c r="K63" s="19"/>
      <c r="L63" s="30"/>
      <c r="M63" s="34"/>
      <c r="N63" s="19"/>
      <c r="O63" s="34"/>
      <c r="P63" s="35"/>
      <c r="R63" s="36">
        <f t="shared" si="5"/>
        <v>0</v>
      </c>
      <c r="S63" s="36">
        <f>IF(G63="Школа-1-0",1,(J63-I63))*SUMIF(поселениекод,G63,поселение!P60:P89)*IF(K63="Бюджет",0,1)</f>
        <v>0</v>
      </c>
      <c r="T63" s="36">
        <f t="shared" si="6"/>
        <v>0</v>
      </c>
      <c r="U63" s="36">
        <f t="shared" si="7"/>
        <v>0</v>
      </c>
      <c r="V63" s="36">
        <f t="shared" si="8"/>
        <v>0</v>
      </c>
      <c r="W63" s="36">
        <f>IF(G63="Школа-1-0",1,(J63-I63))*SUMIF(поселениекод,G63,поселение!P60:P89)*IF(K63="Бюджет",1,0)</f>
        <v>0</v>
      </c>
      <c r="X63" s="36">
        <f t="shared" si="9"/>
        <v>0</v>
      </c>
      <c r="Y63" s="36">
        <f t="shared" si="10"/>
        <v>0</v>
      </c>
      <c r="Z63" s="36">
        <f t="shared" si="11"/>
        <v>0</v>
      </c>
      <c r="AB63" s="37">
        <f t="shared" si="12"/>
        <v>0</v>
      </c>
      <c r="AC63" s="28">
        <f ca="1" t="shared" si="13"/>
        <v>0</v>
      </c>
      <c r="AD63" s="28">
        <f ca="1" t="shared" si="14"/>
        <v>0</v>
      </c>
    </row>
    <row r="64" spans="2:30" s="28" customFormat="1" ht="30" customHeight="1">
      <c r="B64" s="29">
        <f t="shared" si="3"/>
        <v>54</v>
      </c>
      <c r="C64" s="30"/>
      <c r="D64" s="31"/>
      <c r="E64" s="19"/>
      <c r="F64" s="19"/>
      <c r="G64" s="19"/>
      <c r="H64" s="32">
        <f t="shared" si="4"/>
        <v>0</v>
      </c>
      <c r="I64" s="33"/>
      <c r="J64" s="33"/>
      <c r="K64" s="19"/>
      <c r="L64" s="30"/>
      <c r="M64" s="34"/>
      <c r="N64" s="19"/>
      <c r="O64" s="34"/>
      <c r="P64" s="35"/>
      <c r="R64" s="36">
        <f t="shared" si="5"/>
        <v>0</v>
      </c>
      <c r="S64" s="36">
        <f>IF(G64="Школа-1-0",1,(J64-I64))*SUMIF(поселениекод,G64,поселение!P61:P90)*IF(K64="Бюджет",0,1)</f>
        <v>0</v>
      </c>
      <c r="T64" s="36">
        <f t="shared" si="6"/>
        <v>0</v>
      </c>
      <c r="U64" s="36">
        <f t="shared" si="7"/>
        <v>0</v>
      </c>
      <c r="V64" s="36">
        <f t="shared" si="8"/>
        <v>0</v>
      </c>
      <c r="W64" s="36">
        <f>IF(G64="Школа-1-0",1,(J64-I64))*SUMIF(поселениекод,G64,поселение!P61:P90)*IF(K64="Бюджет",1,0)</f>
        <v>0</v>
      </c>
      <c r="X64" s="36">
        <f t="shared" si="9"/>
        <v>0</v>
      </c>
      <c r="Y64" s="36">
        <f t="shared" si="10"/>
        <v>0</v>
      </c>
      <c r="Z64" s="36">
        <f t="shared" si="11"/>
        <v>0</v>
      </c>
      <c r="AB64" s="37">
        <f t="shared" si="12"/>
        <v>0</v>
      </c>
      <c r="AC64" s="28">
        <f ca="1" t="shared" si="13"/>
        <v>0</v>
      </c>
      <c r="AD64" s="28">
        <f ca="1" t="shared" si="14"/>
        <v>0</v>
      </c>
    </row>
    <row r="65" spans="2:30" s="28" customFormat="1" ht="30" customHeight="1">
      <c r="B65" s="29">
        <f t="shared" si="3"/>
        <v>55</v>
      </c>
      <c r="C65" s="30"/>
      <c r="D65" s="31"/>
      <c r="E65" s="19"/>
      <c r="F65" s="19"/>
      <c r="G65" s="19"/>
      <c r="H65" s="32">
        <f t="shared" si="4"/>
        <v>0</v>
      </c>
      <c r="I65" s="33"/>
      <c r="J65" s="33"/>
      <c r="K65" s="19"/>
      <c r="L65" s="30"/>
      <c r="M65" s="34"/>
      <c r="N65" s="19"/>
      <c r="O65" s="34"/>
      <c r="P65" s="35"/>
      <c r="R65" s="36">
        <f t="shared" si="5"/>
        <v>0</v>
      </c>
      <c r="S65" s="36">
        <f>IF(G65="Школа-1-0",1,(J65-I65))*SUMIF(поселениекод,G65,поселение!P62:P91)*IF(K65="Бюджет",0,1)</f>
        <v>0</v>
      </c>
      <c r="T65" s="36">
        <f t="shared" si="6"/>
        <v>0</v>
      </c>
      <c r="U65" s="36">
        <f t="shared" si="7"/>
        <v>0</v>
      </c>
      <c r="V65" s="36">
        <f t="shared" si="8"/>
        <v>0</v>
      </c>
      <c r="W65" s="36">
        <f>IF(G65="Школа-1-0",1,(J65-I65))*SUMIF(поселениекод,G65,поселение!P62:P91)*IF(K65="Бюджет",1,0)</f>
        <v>0</v>
      </c>
      <c r="X65" s="36">
        <f t="shared" si="9"/>
        <v>0</v>
      </c>
      <c r="Y65" s="36">
        <f t="shared" si="10"/>
        <v>0</v>
      </c>
      <c r="Z65" s="36">
        <f t="shared" si="11"/>
        <v>0</v>
      </c>
      <c r="AB65" s="37">
        <f t="shared" si="12"/>
        <v>0</v>
      </c>
      <c r="AC65" s="28">
        <f ca="1" t="shared" si="13"/>
        <v>0</v>
      </c>
      <c r="AD65" s="28">
        <f ca="1" t="shared" si="14"/>
        <v>0</v>
      </c>
    </row>
    <row r="66" spans="2:30" s="28" customFormat="1" ht="30" customHeight="1">
      <c r="B66" s="29">
        <f t="shared" si="3"/>
        <v>56</v>
      </c>
      <c r="C66" s="30"/>
      <c r="D66" s="31"/>
      <c r="E66" s="19"/>
      <c r="F66" s="19"/>
      <c r="G66" s="19"/>
      <c r="H66" s="32">
        <f t="shared" si="4"/>
        <v>0</v>
      </c>
      <c r="I66" s="33"/>
      <c r="J66" s="33"/>
      <c r="K66" s="19"/>
      <c r="L66" s="30"/>
      <c r="M66" s="34"/>
      <c r="N66" s="19"/>
      <c r="O66" s="34"/>
      <c r="P66" s="35"/>
      <c r="R66" s="36">
        <f t="shared" si="5"/>
        <v>0</v>
      </c>
      <c r="S66" s="36">
        <f>IF(G66="Школа-1-0",1,(J66-I66))*SUMIF(поселениекод,G66,поселение!P63:P92)*IF(K66="Бюджет",0,1)</f>
        <v>0</v>
      </c>
      <c r="T66" s="36">
        <f t="shared" si="6"/>
        <v>0</v>
      </c>
      <c r="U66" s="36">
        <f t="shared" si="7"/>
        <v>0</v>
      </c>
      <c r="V66" s="36">
        <f t="shared" si="8"/>
        <v>0</v>
      </c>
      <c r="W66" s="36">
        <f>IF(G66="Школа-1-0",1,(J66-I66))*SUMIF(поселениекод,G66,поселение!P63:P92)*IF(K66="Бюджет",1,0)</f>
        <v>0</v>
      </c>
      <c r="X66" s="36">
        <f t="shared" si="9"/>
        <v>0</v>
      </c>
      <c r="Y66" s="36">
        <f t="shared" si="10"/>
        <v>0</v>
      </c>
      <c r="Z66" s="36">
        <f t="shared" si="11"/>
        <v>0</v>
      </c>
      <c r="AB66" s="37">
        <f t="shared" si="12"/>
        <v>0</v>
      </c>
      <c r="AC66" s="28">
        <f ca="1" t="shared" si="13"/>
        <v>0</v>
      </c>
      <c r="AD66" s="28">
        <f ca="1" t="shared" si="14"/>
        <v>0</v>
      </c>
    </row>
    <row r="67" spans="2:30" s="28" customFormat="1" ht="30" customHeight="1">
      <c r="B67" s="29">
        <f t="shared" si="3"/>
        <v>57</v>
      </c>
      <c r="C67" s="30"/>
      <c r="D67" s="31"/>
      <c r="E67" s="19"/>
      <c r="F67" s="19"/>
      <c r="G67" s="19"/>
      <c r="H67" s="32">
        <f t="shared" si="4"/>
        <v>0</v>
      </c>
      <c r="I67" s="33"/>
      <c r="J67" s="33"/>
      <c r="K67" s="19"/>
      <c r="L67" s="30"/>
      <c r="M67" s="34"/>
      <c r="N67" s="19"/>
      <c r="O67" s="34"/>
      <c r="P67" s="35"/>
      <c r="R67" s="36">
        <f t="shared" si="5"/>
        <v>0</v>
      </c>
      <c r="S67" s="36">
        <f>IF(G67="Школа-1-0",1,(J67-I67))*SUMIF(поселениекод,G67,поселение!P64:P93)*IF(K67="Бюджет",0,1)</f>
        <v>0</v>
      </c>
      <c r="T67" s="36">
        <f t="shared" si="6"/>
        <v>0</v>
      </c>
      <c r="U67" s="36">
        <f t="shared" si="7"/>
        <v>0</v>
      </c>
      <c r="V67" s="36">
        <f t="shared" si="8"/>
        <v>0</v>
      </c>
      <c r="W67" s="36">
        <f>IF(G67="Школа-1-0",1,(J67-I67))*SUMIF(поселениекод,G67,поселение!P64:P93)*IF(K67="Бюджет",1,0)</f>
        <v>0</v>
      </c>
      <c r="X67" s="36">
        <f t="shared" si="9"/>
        <v>0</v>
      </c>
      <c r="Y67" s="36">
        <f t="shared" si="10"/>
        <v>0</v>
      </c>
      <c r="Z67" s="36">
        <f t="shared" si="11"/>
        <v>0</v>
      </c>
      <c r="AB67" s="37">
        <f t="shared" si="12"/>
        <v>0</v>
      </c>
      <c r="AC67" s="28">
        <f ca="1" t="shared" si="13"/>
        <v>0</v>
      </c>
      <c r="AD67" s="28">
        <f ca="1" t="shared" si="14"/>
        <v>0</v>
      </c>
    </row>
    <row r="68" spans="2:30" s="28" customFormat="1" ht="30" customHeight="1">
      <c r="B68" s="29">
        <f t="shared" si="3"/>
        <v>58</v>
      </c>
      <c r="C68" s="30"/>
      <c r="D68" s="31"/>
      <c r="E68" s="19"/>
      <c r="F68" s="19"/>
      <c r="G68" s="19"/>
      <c r="H68" s="32">
        <f t="shared" si="4"/>
        <v>0</v>
      </c>
      <c r="I68" s="33"/>
      <c r="J68" s="33"/>
      <c r="K68" s="19"/>
      <c r="L68" s="30"/>
      <c r="M68" s="34"/>
      <c r="N68" s="19"/>
      <c r="O68" s="34"/>
      <c r="P68" s="35"/>
      <c r="R68" s="36">
        <f t="shared" si="5"/>
        <v>0</v>
      </c>
      <c r="S68" s="36">
        <f>IF(G68="Школа-1-0",1,(J68-I68))*SUMIF(поселениекод,G68,поселение!P65:P94)*IF(K68="Бюджет",0,1)</f>
        <v>0</v>
      </c>
      <c r="T68" s="36">
        <f t="shared" si="6"/>
        <v>0</v>
      </c>
      <c r="U68" s="36">
        <f t="shared" si="7"/>
        <v>0</v>
      </c>
      <c r="V68" s="36">
        <f t="shared" si="8"/>
        <v>0</v>
      </c>
      <c r="W68" s="36">
        <f>IF(G68="Школа-1-0",1,(J68-I68))*SUMIF(поселениекод,G68,поселение!P65:P94)*IF(K68="Бюджет",1,0)</f>
        <v>0</v>
      </c>
      <c r="X68" s="36">
        <f t="shared" si="9"/>
        <v>0</v>
      </c>
      <c r="Y68" s="36">
        <f t="shared" si="10"/>
        <v>0</v>
      </c>
      <c r="Z68" s="36">
        <f t="shared" si="11"/>
        <v>0</v>
      </c>
      <c r="AB68" s="37">
        <f t="shared" si="12"/>
        <v>0</v>
      </c>
      <c r="AC68" s="28">
        <f ca="1" t="shared" si="13"/>
        <v>0</v>
      </c>
      <c r="AD68" s="28">
        <f ca="1" t="shared" si="14"/>
        <v>0</v>
      </c>
    </row>
    <row r="69" spans="2:30" s="28" customFormat="1" ht="30" customHeight="1">
      <c r="B69" s="29">
        <f t="shared" si="3"/>
        <v>59</v>
      </c>
      <c r="C69" s="30"/>
      <c r="D69" s="31"/>
      <c r="E69" s="19"/>
      <c r="F69" s="19"/>
      <c r="G69" s="19"/>
      <c r="H69" s="32">
        <f t="shared" si="4"/>
        <v>0</v>
      </c>
      <c r="I69" s="33"/>
      <c r="J69" s="33"/>
      <c r="K69" s="19"/>
      <c r="L69" s="30"/>
      <c r="M69" s="34"/>
      <c r="N69" s="19"/>
      <c r="O69" s="34"/>
      <c r="P69" s="35"/>
      <c r="R69" s="36">
        <f t="shared" si="5"/>
        <v>0</v>
      </c>
      <c r="S69" s="36">
        <f>IF(G69="Школа-1-0",1,(J69-I69))*SUMIF(поселениекод,G69,поселение!P66:P95)*IF(K69="Бюджет",0,1)</f>
        <v>0</v>
      </c>
      <c r="T69" s="36">
        <f t="shared" si="6"/>
        <v>0</v>
      </c>
      <c r="U69" s="36">
        <f t="shared" si="7"/>
        <v>0</v>
      </c>
      <c r="V69" s="36">
        <f t="shared" si="8"/>
        <v>0</v>
      </c>
      <c r="W69" s="36">
        <f>IF(G69="Школа-1-0",1,(J69-I69))*SUMIF(поселениекод,G69,поселение!P66:P95)*IF(K69="Бюджет",1,0)</f>
        <v>0</v>
      </c>
      <c r="X69" s="36">
        <f t="shared" si="9"/>
        <v>0</v>
      </c>
      <c r="Y69" s="36">
        <f t="shared" si="10"/>
        <v>0</v>
      </c>
      <c r="Z69" s="36">
        <f t="shared" si="11"/>
        <v>0</v>
      </c>
      <c r="AB69" s="37">
        <f t="shared" si="12"/>
        <v>0</v>
      </c>
      <c r="AC69" s="28">
        <f ca="1" t="shared" si="13"/>
        <v>0</v>
      </c>
      <c r="AD69" s="28">
        <f ca="1" t="shared" si="14"/>
        <v>0</v>
      </c>
    </row>
    <row r="70" spans="2:30" s="28" customFormat="1" ht="30" customHeight="1">
      <c r="B70" s="29">
        <f>B69+1</f>
        <v>60</v>
      </c>
      <c r="C70" s="30"/>
      <c r="D70" s="31"/>
      <c r="E70" s="19"/>
      <c r="F70" s="19"/>
      <c r="G70" s="19"/>
      <c r="H70" s="32">
        <f t="shared" si="4"/>
        <v>0</v>
      </c>
      <c r="I70" s="33"/>
      <c r="J70" s="33"/>
      <c r="K70" s="19"/>
      <c r="L70" s="30"/>
      <c r="M70" s="34"/>
      <c r="N70" s="19"/>
      <c r="O70" s="34"/>
      <c r="P70" s="35"/>
      <c r="R70" s="36">
        <f t="shared" si="5"/>
        <v>0</v>
      </c>
      <c r="S70" s="36">
        <f>IF(G70="Школа-1-0",1,(J70-I70))*SUMIF(поселениекод,G70,поселение!P67:P96)*IF(K70="Бюджет",0,1)</f>
        <v>0</v>
      </c>
      <c r="T70" s="36">
        <f t="shared" si="6"/>
        <v>0</v>
      </c>
      <c r="U70" s="36">
        <f t="shared" si="7"/>
        <v>0</v>
      </c>
      <c r="V70" s="36">
        <f t="shared" si="8"/>
        <v>0</v>
      </c>
      <c r="W70" s="36">
        <f>IF(G70="Школа-1-0",1,(J70-I70))*SUMIF(поселениекод,G70,поселение!P67:P96)*IF(K70="Бюджет",1,0)</f>
        <v>0</v>
      </c>
      <c r="X70" s="36">
        <f t="shared" si="9"/>
        <v>0</v>
      </c>
      <c r="Y70" s="36">
        <f t="shared" si="10"/>
        <v>0</v>
      </c>
      <c r="Z70" s="36">
        <f t="shared" si="11"/>
        <v>0</v>
      </c>
      <c r="AB70" s="37">
        <f t="shared" si="12"/>
        <v>0</v>
      </c>
      <c r="AC70" s="28">
        <f ca="1" t="shared" si="13"/>
        <v>0</v>
      </c>
      <c r="AD70" s="28">
        <f ca="1" t="shared" si="14"/>
        <v>0</v>
      </c>
    </row>
  </sheetData>
  <sheetProtection password="CA50" sheet="1" selectLockedCells="1"/>
  <mergeCells count="16">
    <mergeCell ref="B2:F3"/>
    <mergeCell ref="I3:P3"/>
    <mergeCell ref="B7:E7"/>
    <mergeCell ref="F7:N7"/>
    <mergeCell ref="P7:P9"/>
    <mergeCell ref="R7:Z7"/>
    <mergeCell ref="B8:B9"/>
    <mergeCell ref="C8:C9"/>
    <mergeCell ref="D8:D9"/>
    <mergeCell ref="E8:E9"/>
    <mergeCell ref="F8:F9"/>
    <mergeCell ref="G8:K8"/>
    <mergeCell ref="L8:N8"/>
    <mergeCell ref="O8:O9"/>
    <mergeCell ref="R8:U8"/>
    <mergeCell ref="V8:Z8"/>
  </mergeCells>
  <conditionalFormatting sqref="R11:Z70">
    <cfRule type="cellIs" priority="1" dxfId="0" operator="equal" stopIfTrue="1">
      <formula>0</formula>
    </cfRule>
  </conditionalFormatting>
  <dataValidations count="4">
    <dataValidation type="list" allowBlank="1" showErrorMessage="1" sqref="G11:G70">
      <formula1>поселениекод</formula1>
      <formula2>0</formula2>
    </dataValidation>
    <dataValidation type="list" allowBlank="1" showErrorMessage="1" sqref="K11:K70 N11:N70 F12:F70">
      <formula1>выбороплаты</formula1>
      <formula2>0</formula2>
    </dataValidation>
    <dataValidation type="list" allowBlank="1" showErrorMessage="1" sqref="E11:E70">
      <formula1>статус</formula1>
      <formula2>0</formula2>
    </dataValidation>
    <dataValidation type="list" allowBlank="1" showErrorMessage="1" sqref="F11">
      <formula1>оплатавзноса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0"/>
  <sheetViews>
    <sheetView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9.140625" defaultRowHeight="3.75" customHeight="1"/>
  <cols>
    <col min="1" max="1" width="1.421875" style="0" customWidth="1"/>
    <col min="2" max="2" width="3.140625" style="0" customWidth="1"/>
    <col min="3" max="3" width="36.57421875" style="0" customWidth="1"/>
    <col min="4" max="4" width="16.00390625" style="0" customWidth="1"/>
    <col min="5" max="5" width="11.28125" style="0" customWidth="1"/>
    <col min="6" max="6" width="11.8515625" style="0" customWidth="1"/>
    <col min="7" max="7" width="12.421875" style="0" customWidth="1"/>
    <col min="8" max="8" width="15.140625" style="0" customWidth="1"/>
    <col min="9" max="9" width="12.8515625" style="0" customWidth="1"/>
    <col min="10" max="10" width="51.57421875" style="0" customWidth="1"/>
    <col min="11" max="11" width="2.421875" style="0" customWidth="1"/>
  </cols>
  <sheetData>
    <row r="2" spans="2:10" ht="15" customHeight="1">
      <c r="B2" s="38" t="s">
        <v>71</v>
      </c>
      <c r="C2" s="38"/>
      <c r="D2" s="38"/>
      <c r="E2" s="38"/>
      <c r="G2" s="39" t="str">
        <f>"Название мероприятия: "&amp;люди!I3</f>
        <v>Название мероприятия: Турнир по артистическому фехтованию</v>
      </c>
      <c r="H2" s="39"/>
      <c r="I2" s="39"/>
      <c r="J2" s="39"/>
    </row>
    <row r="3" spans="2:10" ht="21" customHeight="1">
      <c r="B3" s="38"/>
      <c r="C3" s="38"/>
      <c r="D3" s="38"/>
      <c r="E3" s="38"/>
      <c r="G3" s="39"/>
      <c r="H3" s="39"/>
      <c r="I3" s="39"/>
      <c r="J3" s="39"/>
    </row>
    <row r="4" ht="4.5" customHeight="1"/>
    <row r="5" ht="15" customHeight="1">
      <c r="B5" t="s">
        <v>72</v>
      </c>
    </row>
    <row r="7" spans="2:10" ht="15" customHeight="1">
      <c r="B7" s="20" t="s">
        <v>73</v>
      </c>
      <c r="C7" s="20"/>
      <c r="D7" s="20"/>
      <c r="E7" s="20" t="s">
        <v>74</v>
      </c>
      <c r="F7" s="20"/>
      <c r="G7" s="20"/>
      <c r="H7" s="20"/>
      <c r="I7" s="20"/>
      <c r="J7" s="20" t="s">
        <v>3</v>
      </c>
    </row>
    <row r="8" spans="2:10" ht="15" customHeight="1">
      <c r="B8" s="20" t="s">
        <v>1</v>
      </c>
      <c r="C8" s="20" t="s">
        <v>74</v>
      </c>
      <c r="D8" s="23" t="s">
        <v>75</v>
      </c>
      <c r="E8" s="23" t="s">
        <v>76</v>
      </c>
      <c r="F8" s="23" t="s">
        <v>77</v>
      </c>
      <c r="G8" s="20" t="s">
        <v>78</v>
      </c>
      <c r="H8" s="23" t="s">
        <v>79</v>
      </c>
      <c r="I8" s="23" t="s">
        <v>80</v>
      </c>
      <c r="J8" s="20"/>
    </row>
    <row r="9" spans="2:10" ht="15" customHeight="1">
      <c r="B9" s="20"/>
      <c r="C9" s="20"/>
      <c r="D9" s="23"/>
      <c r="E9" s="23"/>
      <c r="F9" s="23"/>
      <c r="G9" s="20"/>
      <c r="H9" s="23"/>
      <c r="I9" s="23"/>
      <c r="J9" s="20"/>
    </row>
    <row r="10" spans="2:10" ht="4.5" customHeight="1">
      <c r="B10" s="26"/>
      <c r="C10" s="26"/>
      <c r="D10" s="26"/>
      <c r="E10" s="26"/>
      <c r="F10" s="26"/>
      <c r="G10" s="26"/>
      <c r="H10" s="26"/>
      <c r="I10" s="26"/>
      <c r="J10" s="26"/>
    </row>
    <row r="11" spans="2:10" s="28" customFormat="1" ht="30" customHeight="1">
      <c r="B11" s="29">
        <f>B10+1</f>
        <v>1</v>
      </c>
      <c r="C11" s="31" t="s">
        <v>81</v>
      </c>
      <c r="D11" s="19" t="s">
        <v>34</v>
      </c>
      <c r="E11" s="30" t="s">
        <v>82</v>
      </c>
      <c r="F11" s="34"/>
      <c r="G11" s="40">
        <v>1</v>
      </c>
      <c r="H11" s="40"/>
      <c r="I11" s="41">
        <f>G11*F11</f>
        <v>0</v>
      </c>
      <c r="J11" s="35"/>
    </row>
    <row r="12" spans="2:10" s="28" customFormat="1" ht="30" customHeight="1">
      <c r="B12" s="29">
        <f aca="true" t="shared" si="0" ref="B12:B69">B11+1</f>
        <v>2</v>
      </c>
      <c r="C12" s="31" t="s">
        <v>83</v>
      </c>
      <c r="D12" s="19" t="s">
        <v>34</v>
      </c>
      <c r="E12" s="30" t="s">
        <v>82</v>
      </c>
      <c r="F12" s="34"/>
      <c r="G12" s="40">
        <v>2</v>
      </c>
      <c r="H12" s="40"/>
      <c r="I12" s="41">
        <f>G12*F12</f>
        <v>0</v>
      </c>
      <c r="J12" s="35"/>
    </row>
    <row r="13" spans="2:10" s="28" customFormat="1" ht="30" customHeight="1">
      <c r="B13" s="29">
        <f t="shared" si="0"/>
        <v>3</v>
      </c>
      <c r="C13" s="31" t="s">
        <v>84</v>
      </c>
      <c r="D13" s="19" t="s">
        <v>34</v>
      </c>
      <c r="E13" s="30" t="s">
        <v>82</v>
      </c>
      <c r="F13" s="34"/>
      <c r="G13" s="40">
        <v>4</v>
      </c>
      <c r="H13" s="40"/>
      <c r="I13" s="41">
        <f aca="true" t="shared" si="1" ref="I13:I70">G13*F13</f>
        <v>0</v>
      </c>
      <c r="J13" s="35"/>
    </row>
    <row r="14" spans="2:10" s="28" customFormat="1" ht="30" customHeight="1">
      <c r="B14" s="29">
        <f t="shared" si="0"/>
        <v>4</v>
      </c>
      <c r="C14" s="31" t="s">
        <v>85</v>
      </c>
      <c r="D14" s="19" t="s">
        <v>34</v>
      </c>
      <c r="E14" s="30" t="s">
        <v>82</v>
      </c>
      <c r="F14" s="34"/>
      <c r="G14" s="40">
        <v>2</v>
      </c>
      <c r="H14" s="40"/>
      <c r="I14" s="41">
        <f t="shared" si="1"/>
        <v>0</v>
      </c>
      <c r="J14" s="35"/>
    </row>
    <row r="15" spans="2:10" s="28" customFormat="1" ht="30" customHeight="1">
      <c r="B15" s="29">
        <f t="shared" si="0"/>
        <v>5</v>
      </c>
      <c r="C15" s="31" t="s">
        <v>86</v>
      </c>
      <c r="D15" s="19" t="s">
        <v>34</v>
      </c>
      <c r="E15" s="30" t="s">
        <v>82</v>
      </c>
      <c r="F15" s="34"/>
      <c r="G15" s="40">
        <v>1</v>
      </c>
      <c r="H15" s="40"/>
      <c r="I15" s="41">
        <f t="shared" si="1"/>
        <v>0</v>
      </c>
      <c r="J15" s="35"/>
    </row>
    <row r="16" spans="2:10" s="28" customFormat="1" ht="30" customHeight="1">
      <c r="B16" s="29">
        <f t="shared" si="0"/>
        <v>6</v>
      </c>
      <c r="C16" s="31" t="s">
        <v>87</v>
      </c>
      <c r="D16" s="19" t="s">
        <v>34</v>
      </c>
      <c r="E16" s="30" t="s">
        <v>82</v>
      </c>
      <c r="F16" s="34">
        <v>120</v>
      </c>
      <c r="G16" s="40">
        <v>12</v>
      </c>
      <c r="H16" s="40" t="s">
        <v>36</v>
      </c>
      <c r="I16" s="41">
        <f t="shared" si="1"/>
        <v>1440</v>
      </c>
      <c r="J16" s="35"/>
    </row>
    <row r="17" spans="2:10" s="28" customFormat="1" ht="30" customHeight="1">
      <c r="B17" s="29">
        <f t="shared" si="0"/>
        <v>7</v>
      </c>
      <c r="C17" s="31" t="s">
        <v>88</v>
      </c>
      <c r="D17" s="19" t="s">
        <v>35</v>
      </c>
      <c r="E17" s="30" t="s">
        <v>82</v>
      </c>
      <c r="F17" s="34"/>
      <c r="G17" s="40">
        <v>4</v>
      </c>
      <c r="H17" s="40" t="s">
        <v>37</v>
      </c>
      <c r="I17" s="41">
        <f t="shared" si="1"/>
        <v>0</v>
      </c>
      <c r="J17" s="35"/>
    </row>
    <row r="18" spans="2:10" s="28" customFormat="1" ht="30" customHeight="1">
      <c r="B18" s="29">
        <f t="shared" si="0"/>
        <v>8</v>
      </c>
      <c r="C18" s="31"/>
      <c r="D18" s="19"/>
      <c r="E18" s="30"/>
      <c r="F18" s="34"/>
      <c r="G18" s="40"/>
      <c r="H18" s="40"/>
      <c r="I18" s="41">
        <f t="shared" si="1"/>
        <v>0</v>
      </c>
      <c r="J18" s="35"/>
    </row>
    <row r="19" spans="2:10" s="28" customFormat="1" ht="30" customHeight="1">
      <c r="B19" s="29">
        <f t="shared" si="0"/>
        <v>9</v>
      </c>
      <c r="C19" s="31"/>
      <c r="D19" s="19"/>
      <c r="E19" s="30"/>
      <c r="F19" s="34"/>
      <c r="G19" s="40"/>
      <c r="H19" s="40"/>
      <c r="I19" s="41">
        <f t="shared" si="1"/>
        <v>0</v>
      </c>
      <c r="J19" s="35"/>
    </row>
    <row r="20" spans="2:10" s="28" customFormat="1" ht="30" customHeight="1">
      <c r="B20" s="29">
        <f t="shared" si="0"/>
        <v>10</v>
      </c>
      <c r="C20" s="31"/>
      <c r="D20" s="19"/>
      <c r="E20" s="30"/>
      <c r="F20" s="34"/>
      <c r="G20" s="40"/>
      <c r="H20" s="40"/>
      <c r="I20" s="41">
        <f t="shared" si="1"/>
        <v>0</v>
      </c>
      <c r="J20" s="35"/>
    </row>
    <row r="21" spans="2:10" s="28" customFormat="1" ht="30" customHeight="1">
      <c r="B21" s="29">
        <f t="shared" si="0"/>
        <v>11</v>
      </c>
      <c r="C21" s="31"/>
      <c r="D21" s="19"/>
      <c r="E21" s="30"/>
      <c r="F21" s="34"/>
      <c r="G21" s="40"/>
      <c r="H21" s="40"/>
      <c r="I21" s="41">
        <f t="shared" si="1"/>
        <v>0</v>
      </c>
      <c r="J21" s="35"/>
    </row>
    <row r="22" spans="2:10" s="28" customFormat="1" ht="30" customHeight="1">
      <c r="B22" s="29">
        <f t="shared" si="0"/>
        <v>12</v>
      </c>
      <c r="C22" s="31"/>
      <c r="D22" s="19"/>
      <c r="E22" s="30"/>
      <c r="F22" s="34"/>
      <c r="G22" s="40"/>
      <c r="H22" s="40"/>
      <c r="I22" s="41">
        <f t="shared" si="1"/>
        <v>0</v>
      </c>
      <c r="J22" s="35"/>
    </row>
    <row r="23" spans="2:10" s="28" customFormat="1" ht="30" customHeight="1">
      <c r="B23" s="29">
        <f t="shared" si="0"/>
        <v>13</v>
      </c>
      <c r="C23" s="31"/>
      <c r="D23" s="19"/>
      <c r="E23" s="30"/>
      <c r="F23" s="34"/>
      <c r="G23" s="40"/>
      <c r="H23" s="40"/>
      <c r="I23" s="41">
        <f t="shared" si="1"/>
        <v>0</v>
      </c>
      <c r="J23" s="35"/>
    </row>
    <row r="24" spans="2:10" s="28" customFormat="1" ht="30" customHeight="1">
      <c r="B24" s="29">
        <f t="shared" si="0"/>
        <v>14</v>
      </c>
      <c r="C24" s="31"/>
      <c r="D24" s="19"/>
      <c r="E24" s="30"/>
      <c r="F24" s="34"/>
      <c r="G24" s="40"/>
      <c r="H24" s="40"/>
      <c r="I24" s="41">
        <f t="shared" si="1"/>
        <v>0</v>
      </c>
      <c r="J24" s="35"/>
    </row>
    <row r="25" spans="2:10" s="28" customFormat="1" ht="30" customHeight="1">
      <c r="B25" s="29">
        <f t="shared" si="0"/>
        <v>15</v>
      </c>
      <c r="C25" s="31"/>
      <c r="D25" s="19"/>
      <c r="E25" s="30"/>
      <c r="F25" s="34"/>
      <c r="G25" s="40"/>
      <c r="H25" s="40"/>
      <c r="I25" s="41">
        <f t="shared" si="1"/>
        <v>0</v>
      </c>
      <c r="J25" s="35"/>
    </row>
    <row r="26" spans="2:10" s="28" customFormat="1" ht="30" customHeight="1">
      <c r="B26" s="29">
        <f t="shared" si="0"/>
        <v>16</v>
      </c>
      <c r="C26" s="31"/>
      <c r="D26" s="19"/>
      <c r="E26" s="30"/>
      <c r="F26" s="34"/>
      <c r="G26" s="40"/>
      <c r="H26" s="40"/>
      <c r="I26" s="41">
        <f t="shared" si="1"/>
        <v>0</v>
      </c>
      <c r="J26" s="35"/>
    </row>
    <row r="27" spans="2:10" s="28" customFormat="1" ht="30" customHeight="1">
      <c r="B27" s="29">
        <f t="shared" si="0"/>
        <v>17</v>
      </c>
      <c r="C27" s="31"/>
      <c r="D27" s="19"/>
      <c r="E27" s="30"/>
      <c r="F27" s="34"/>
      <c r="G27" s="40"/>
      <c r="H27" s="40"/>
      <c r="I27" s="41">
        <f t="shared" si="1"/>
        <v>0</v>
      </c>
      <c r="J27" s="35"/>
    </row>
    <row r="28" spans="2:10" s="28" customFormat="1" ht="30" customHeight="1">
      <c r="B28" s="29">
        <f t="shared" si="0"/>
        <v>18</v>
      </c>
      <c r="C28" s="31"/>
      <c r="D28" s="19"/>
      <c r="E28" s="30"/>
      <c r="F28" s="34"/>
      <c r="G28" s="40"/>
      <c r="H28" s="40"/>
      <c r="I28" s="41">
        <f t="shared" si="1"/>
        <v>0</v>
      </c>
      <c r="J28" s="35"/>
    </row>
    <row r="29" spans="2:10" s="28" customFormat="1" ht="30" customHeight="1">
      <c r="B29" s="29">
        <f t="shared" si="0"/>
        <v>19</v>
      </c>
      <c r="C29" s="31"/>
      <c r="D29" s="19"/>
      <c r="E29" s="30"/>
      <c r="F29" s="34"/>
      <c r="G29" s="40"/>
      <c r="H29" s="40"/>
      <c r="I29" s="41">
        <f t="shared" si="1"/>
        <v>0</v>
      </c>
      <c r="J29" s="35"/>
    </row>
    <row r="30" spans="2:10" s="28" customFormat="1" ht="30" customHeight="1">
      <c r="B30" s="29">
        <f t="shared" si="0"/>
        <v>20</v>
      </c>
      <c r="C30" s="31"/>
      <c r="D30" s="19"/>
      <c r="E30" s="30"/>
      <c r="F30" s="34"/>
      <c r="G30" s="40"/>
      <c r="H30" s="40"/>
      <c r="I30" s="41">
        <f t="shared" si="1"/>
        <v>0</v>
      </c>
      <c r="J30" s="35"/>
    </row>
    <row r="31" spans="2:10" s="28" customFormat="1" ht="30" customHeight="1">
      <c r="B31" s="29">
        <f t="shared" si="0"/>
        <v>21</v>
      </c>
      <c r="C31" s="31"/>
      <c r="D31" s="19"/>
      <c r="E31" s="30"/>
      <c r="F31" s="34"/>
      <c r="G31" s="40"/>
      <c r="H31" s="40"/>
      <c r="I31" s="41">
        <f t="shared" si="1"/>
        <v>0</v>
      </c>
      <c r="J31" s="35"/>
    </row>
    <row r="32" spans="2:10" s="28" customFormat="1" ht="30" customHeight="1">
      <c r="B32" s="29">
        <f t="shared" si="0"/>
        <v>22</v>
      </c>
      <c r="C32" s="31"/>
      <c r="D32" s="19"/>
      <c r="E32" s="30"/>
      <c r="F32" s="34"/>
      <c r="G32" s="40"/>
      <c r="H32" s="40"/>
      <c r="I32" s="41">
        <f t="shared" si="1"/>
        <v>0</v>
      </c>
      <c r="J32" s="35"/>
    </row>
    <row r="33" spans="2:10" s="28" customFormat="1" ht="30" customHeight="1">
      <c r="B33" s="29">
        <f t="shared" si="0"/>
        <v>23</v>
      </c>
      <c r="C33" s="31"/>
      <c r="D33" s="19"/>
      <c r="E33" s="30"/>
      <c r="F33" s="34"/>
      <c r="G33" s="40"/>
      <c r="H33" s="40"/>
      <c r="I33" s="41">
        <f t="shared" si="1"/>
        <v>0</v>
      </c>
      <c r="J33" s="35"/>
    </row>
    <row r="34" spans="2:10" s="28" customFormat="1" ht="30" customHeight="1">
      <c r="B34" s="29">
        <f t="shared" si="0"/>
        <v>24</v>
      </c>
      <c r="C34" s="31"/>
      <c r="D34" s="19"/>
      <c r="E34" s="30"/>
      <c r="F34" s="34"/>
      <c r="G34" s="40"/>
      <c r="H34" s="40"/>
      <c r="I34" s="41">
        <f t="shared" si="1"/>
        <v>0</v>
      </c>
      <c r="J34" s="35"/>
    </row>
    <row r="35" spans="2:10" s="28" customFormat="1" ht="30" customHeight="1">
      <c r="B35" s="29">
        <f t="shared" si="0"/>
        <v>25</v>
      </c>
      <c r="C35" s="31"/>
      <c r="D35" s="19"/>
      <c r="E35" s="30"/>
      <c r="F35" s="34"/>
      <c r="G35" s="40"/>
      <c r="H35" s="40"/>
      <c r="I35" s="41">
        <f t="shared" si="1"/>
        <v>0</v>
      </c>
      <c r="J35" s="35"/>
    </row>
    <row r="36" spans="2:10" s="28" customFormat="1" ht="30" customHeight="1">
      <c r="B36" s="29">
        <f t="shared" si="0"/>
        <v>26</v>
      </c>
      <c r="C36" s="31"/>
      <c r="D36" s="19"/>
      <c r="E36" s="30"/>
      <c r="F36" s="34"/>
      <c r="G36" s="40"/>
      <c r="H36" s="40"/>
      <c r="I36" s="41">
        <f t="shared" si="1"/>
        <v>0</v>
      </c>
      <c r="J36" s="35"/>
    </row>
    <row r="37" spans="2:10" s="28" customFormat="1" ht="30" customHeight="1">
      <c r="B37" s="29">
        <f t="shared" si="0"/>
        <v>27</v>
      </c>
      <c r="C37" s="31"/>
      <c r="D37" s="19"/>
      <c r="E37" s="30"/>
      <c r="F37" s="34"/>
      <c r="G37" s="40"/>
      <c r="H37" s="40"/>
      <c r="I37" s="41">
        <f t="shared" si="1"/>
        <v>0</v>
      </c>
      <c r="J37" s="35"/>
    </row>
    <row r="38" spans="2:10" s="28" customFormat="1" ht="30" customHeight="1">
      <c r="B38" s="29">
        <f t="shared" si="0"/>
        <v>28</v>
      </c>
      <c r="C38" s="31"/>
      <c r="D38" s="19"/>
      <c r="E38" s="30"/>
      <c r="F38" s="34"/>
      <c r="G38" s="40"/>
      <c r="H38" s="40"/>
      <c r="I38" s="41">
        <f t="shared" si="1"/>
        <v>0</v>
      </c>
      <c r="J38" s="35"/>
    </row>
    <row r="39" spans="2:10" s="28" customFormat="1" ht="30" customHeight="1">
      <c r="B39" s="29">
        <f t="shared" si="0"/>
        <v>29</v>
      </c>
      <c r="C39" s="31"/>
      <c r="D39" s="19"/>
      <c r="E39" s="30"/>
      <c r="F39" s="34"/>
      <c r="G39" s="40"/>
      <c r="H39" s="40"/>
      <c r="I39" s="41">
        <f t="shared" si="1"/>
        <v>0</v>
      </c>
      <c r="J39" s="35"/>
    </row>
    <row r="40" spans="2:10" s="28" customFormat="1" ht="30" customHeight="1">
      <c r="B40" s="29">
        <f t="shared" si="0"/>
        <v>30</v>
      </c>
      <c r="C40" s="31"/>
      <c r="D40" s="19"/>
      <c r="E40" s="30"/>
      <c r="F40" s="34"/>
      <c r="G40" s="40"/>
      <c r="H40" s="40"/>
      <c r="I40" s="41">
        <f t="shared" si="1"/>
        <v>0</v>
      </c>
      <c r="J40" s="35"/>
    </row>
    <row r="41" spans="2:10" s="28" customFormat="1" ht="30" customHeight="1">
      <c r="B41" s="29">
        <f t="shared" si="0"/>
        <v>31</v>
      </c>
      <c r="C41" s="31"/>
      <c r="D41" s="19"/>
      <c r="E41" s="30"/>
      <c r="F41" s="34"/>
      <c r="G41" s="40"/>
      <c r="H41" s="40"/>
      <c r="I41" s="41">
        <f t="shared" si="1"/>
        <v>0</v>
      </c>
      <c r="J41" s="35"/>
    </row>
    <row r="42" spans="2:10" s="28" customFormat="1" ht="30" customHeight="1">
      <c r="B42" s="29">
        <f t="shared" si="0"/>
        <v>32</v>
      </c>
      <c r="C42" s="31"/>
      <c r="D42" s="19"/>
      <c r="E42" s="30"/>
      <c r="F42" s="34"/>
      <c r="G42" s="40"/>
      <c r="H42" s="40"/>
      <c r="I42" s="41">
        <f t="shared" si="1"/>
        <v>0</v>
      </c>
      <c r="J42" s="35"/>
    </row>
    <row r="43" spans="2:10" s="28" customFormat="1" ht="30" customHeight="1">
      <c r="B43" s="29">
        <f t="shared" si="0"/>
        <v>33</v>
      </c>
      <c r="C43" s="31"/>
      <c r="D43" s="19"/>
      <c r="E43" s="30"/>
      <c r="F43" s="34"/>
      <c r="G43" s="40"/>
      <c r="H43" s="40"/>
      <c r="I43" s="41">
        <f t="shared" si="1"/>
        <v>0</v>
      </c>
      <c r="J43" s="35"/>
    </row>
    <row r="44" spans="2:10" s="28" customFormat="1" ht="30" customHeight="1">
      <c r="B44" s="29">
        <f t="shared" si="0"/>
        <v>34</v>
      </c>
      <c r="C44" s="31"/>
      <c r="D44" s="19"/>
      <c r="E44" s="30"/>
      <c r="F44" s="34"/>
      <c r="G44" s="40"/>
      <c r="H44" s="40"/>
      <c r="I44" s="41">
        <f t="shared" si="1"/>
        <v>0</v>
      </c>
      <c r="J44" s="35"/>
    </row>
    <row r="45" spans="2:10" s="28" customFormat="1" ht="30" customHeight="1">
      <c r="B45" s="29">
        <f t="shared" si="0"/>
        <v>35</v>
      </c>
      <c r="C45" s="31"/>
      <c r="D45" s="19"/>
      <c r="E45" s="30"/>
      <c r="F45" s="34"/>
      <c r="G45" s="40"/>
      <c r="H45" s="40"/>
      <c r="I45" s="41">
        <f t="shared" si="1"/>
        <v>0</v>
      </c>
      <c r="J45" s="35"/>
    </row>
    <row r="46" spans="2:10" s="28" customFormat="1" ht="30" customHeight="1">
      <c r="B46" s="29">
        <f t="shared" si="0"/>
        <v>36</v>
      </c>
      <c r="C46" s="31"/>
      <c r="D46" s="19"/>
      <c r="E46" s="30"/>
      <c r="F46" s="34"/>
      <c r="G46" s="40"/>
      <c r="H46" s="40"/>
      <c r="I46" s="41">
        <f t="shared" si="1"/>
        <v>0</v>
      </c>
      <c r="J46" s="35"/>
    </row>
    <row r="47" spans="2:10" s="28" customFormat="1" ht="30" customHeight="1">
      <c r="B47" s="29">
        <f t="shared" si="0"/>
        <v>37</v>
      </c>
      <c r="C47" s="31"/>
      <c r="D47" s="19"/>
      <c r="E47" s="30"/>
      <c r="F47" s="34"/>
      <c r="G47" s="40"/>
      <c r="H47" s="40"/>
      <c r="I47" s="41">
        <f t="shared" si="1"/>
        <v>0</v>
      </c>
      <c r="J47" s="35"/>
    </row>
    <row r="48" spans="2:10" s="28" customFormat="1" ht="30" customHeight="1">
      <c r="B48" s="29">
        <f t="shared" si="0"/>
        <v>38</v>
      </c>
      <c r="C48" s="31"/>
      <c r="D48" s="19"/>
      <c r="E48" s="30"/>
      <c r="F48" s="34"/>
      <c r="G48" s="40"/>
      <c r="H48" s="40"/>
      <c r="I48" s="41">
        <f t="shared" si="1"/>
        <v>0</v>
      </c>
      <c r="J48" s="35"/>
    </row>
    <row r="49" spans="2:10" s="28" customFormat="1" ht="30" customHeight="1">
      <c r="B49" s="29">
        <f t="shared" si="0"/>
        <v>39</v>
      </c>
      <c r="C49" s="31"/>
      <c r="D49" s="19"/>
      <c r="E49" s="30"/>
      <c r="F49" s="34"/>
      <c r="G49" s="40"/>
      <c r="H49" s="40"/>
      <c r="I49" s="41">
        <f t="shared" si="1"/>
        <v>0</v>
      </c>
      <c r="J49" s="35"/>
    </row>
    <row r="50" spans="2:10" s="28" customFormat="1" ht="30" customHeight="1">
      <c r="B50" s="29">
        <f t="shared" si="0"/>
        <v>40</v>
      </c>
      <c r="C50" s="31"/>
      <c r="D50" s="19"/>
      <c r="E50" s="30"/>
      <c r="F50" s="34"/>
      <c r="G50" s="40"/>
      <c r="H50" s="40"/>
      <c r="I50" s="41">
        <f t="shared" si="1"/>
        <v>0</v>
      </c>
      <c r="J50" s="35"/>
    </row>
    <row r="51" spans="2:10" s="28" customFormat="1" ht="30" customHeight="1">
      <c r="B51" s="29">
        <f t="shared" si="0"/>
        <v>41</v>
      </c>
      <c r="C51" s="31"/>
      <c r="D51" s="19"/>
      <c r="E51" s="30"/>
      <c r="F51" s="34"/>
      <c r="G51" s="40"/>
      <c r="H51" s="40"/>
      <c r="I51" s="41">
        <f t="shared" si="1"/>
        <v>0</v>
      </c>
      <c r="J51" s="35"/>
    </row>
    <row r="52" spans="2:10" s="28" customFormat="1" ht="30" customHeight="1">
      <c r="B52" s="29">
        <f t="shared" si="0"/>
        <v>42</v>
      </c>
      <c r="C52" s="31"/>
      <c r="D52" s="19"/>
      <c r="E52" s="30"/>
      <c r="F52" s="34"/>
      <c r="G52" s="40"/>
      <c r="H52" s="40"/>
      <c r="I52" s="41">
        <f t="shared" si="1"/>
        <v>0</v>
      </c>
      <c r="J52" s="35"/>
    </row>
    <row r="53" spans="2:10" s="28" customFormat="1" ht="30" customHeight="1">
      <c r="B53" s="29">
        <f t="shared" si="0"/>
        <v>43</v>
      </c>
      <c r="C53" s="31"/>
      <c r="D53" s="19"/>
      <c r="E53" s="30"/>
      <c r="F53" s="34"/>
      <c r="G53" s="40"/>
      <c r="H53" s="40"/>
      <c r="I53" s="41">
        <f t="shared" si="1"/>
        <v>0</v>
      </c>
      <c r="J53" s="35"/>
    </row>
    <row r="54" spans="2:10" s="28" customFormat="1" ht="30" customHeight="1">
      <c r="B54" s="29">
        <f t="shared" si="0"/>
        <v>44</v>
      </c>
      <c r="C54" s="31"/>
      <c r="D54" s="19"/>
      <c r="E54" s="30"/>
      <c r="F54" s="34"/>
      <c r="G54" s="40"/>
      <c r="H54" s="40"/>
      <c r="I54" s="41">
        <f t="shared" si="1"/>
        <v>0</v>
      </c>
      <c r="J54" s="35"/>
    </row>
    <row r="55" spans="2:10" s="28" customFormat="1" ht="30" customHeight="1">
      <c r="B55" s="29">
        <f t="shared" si="0"/>
        <v>45</v>
      </c>
      <c r="C55" s="31"/>
      <c r="D55" s="19"/>
      <c r="E55" s="30"/>
      <c r="F55" s="34"/>
      <c r="G55" s="40"/>
      <c r="H55" s="40"/>
      <c r="I55" s="41">
        <f t="shared" si="1"/>
        <v>0</v>
      </c>
      <c r="J55" s="35"/>
    </row>
    <row r="56" spans="2:10" s="28" customFormat="1" ht="30" customHeight="1">
      <c r="B56" s="29">
        <f t="shared" si="0"/>
        <v>46</v>
      </c>
      <c r="C56" s="31"/>
      <c r="D56" s="19"/>
      <c r="E56" s="30"/>
      <c r="F56" s="34"/>
      <c r="G56" s="40"/>
      <c r="H56" s="40"/>
      <c r="I56" s="41">
        <f t="shared" si="1"/>
        <v>0</v>
      </c>
      <c r="J56" s="35"/>
    </row>
    <row r="57" spans="2:10" s="28" customFormat="1" ht="30" customHeight="1">
      <c r="B57" s="29">
        <f t="shared" si="0"/>
        <v>47</v>
      </c>
      <c r="C57" s="31"/>
      <c r="D57" s="19"/>
      <c r="E57" s="30"/>
      <c r="F57" s="34"/>
      <c r="G57" s="40"/>
      <c r="H57" s="40"/>
      <c r="I57" s="41">
        <f t="shared" si="1"/>
        <v>0</v>
      </c>
      <c r="J57" s="35"/>
    </row>
    <row r="58" spans="2:10" s="28" customFormat="1" ht="30" customHeight="1">
      <c r="B58" s="29">
        <f t="shared" si="0"/>
        <v>48</v>
      </c>
      <c r="C58" s="31"/>
      <c r="D58" s="19"/>
      <c r="E58" s="30"/>
      <c r="F58" s="34"/>
      <c r="G58" s="40"/>
      <c r="H58" s="40"/>
      <c r="I58" s="41">
        <f t="shared" si="1"/>
        <v>0</v>
      </c>
      <c r="J58" s="35"/>
    </row>
    <row r="59" spans="2:10" s="28" customFormat="1" ht="30" customHeight="1">
      <c r="B59" s="29">
        <f t="shared" si="0"/>
        <v>49</v>
      </c>
      <c r="C59" s="31"/>
      <c r="D59" s="19"/>
      <c r="E59" s="30"/>
      <c r="F59" s="34"/>
      <c r="G59" s="40"/>
      <c r="H59" s="40"/>
      <c r="I59" s="41">
        <f t="shared" si="1"/>
        <v>0</v>
      </c>
      <c r="J59" s="35"/>
    </row>
    <row r="60" spans="2:10" s="28" customFormat="1" ht="30" customHeight="1">
      <c r="B60" s="29">
        <f t="shared" si="0"/>
        <v>50</v>
      </c>
      <c r="C60" s="31"/>
      <c r="D60" s="19"/>
      <c r="E60" s="30"/>
      <c r="F60" s="34"/>
      <c r="G60" s="40"/>
      <c r="H60" s="40"/>
      <c r="I60" s="41">
        <f t="shared" si="1"/>
        <v>0</v>
      </c>
      <c r="J60" s="35"/>
    </row>
    <row r="61" spans="2:10" s="28" customFormat="1" ht="30" customHeight="1">
      <c r="B61" s="29">
        <f t="shared" si="0"/>
        <v>51</v>
      </c>
      <c r="C61" s="31"/>
      <c r="D61" s="19"/>
      <c r="E61" s="30"/>
      <c r="F61" s="34"/>
      <c r="G61" s="40"/>
      <c r="H61" s="40"/>
      <c r="I61" s="41">
        <f t="shared" si="1"/>
        <v>0</v>
      </c>
      <c r="J61" s="35"/>
    </row>
    <row r="62" spans="2:10" s="28" customFormat="1" ht="30" customHeight="1">
      <c r="B62" s="29">
        <f t="shared" si="0"/>
        <v>52</v>
      </c>
      <c r="C62" s="31"/>
      <c r="D62" s="19"/>
      <c r="E62" s="30"/>
      <c r="F62" s="34"/>
      <c r="G62" s="40"/>
      <c r="H62" s="40"/>
      <c r="I62" s="41">
        <f t="shared" si="1"/>
        <v>0</v>
      </c>
      <c r="J62" s="35"/>
    </row>
    <row r="63" spans="2:10" s="28" customFormat="1" ht="30" customHeight="1">
      <c r="B63" s="29">
        <f t="shared" si="0"/>
        <v>53</v>
      </c>
      <c r="C63" s="31"/>
      <c r="D63" s="19"/>
      <c r="E63" s="30"/>
      <c r="F63" s="34"/>
      <c r="G63" s="40"/>
      <c r="H63" s="40"/>
      <c r="I63" s="41">
        <f t="shared" si="1"/>
        <v>0</v>
      </c>
      <c r="J63" s="35"/>
    </row>
    <row r="64" spans="2:10" s="28" customFormat="1" ht="30" customHeight="1">
      <c r="B64" s="29">
        <f t="shared" si="0"/>
        <v>54</v>
      </c>
      <c r="C64" s="31"/>
      <c r="D64" s="19"/>
      <c r="E64" s="30"/>
      <c r="F64" s="34"/>
      <c r="G64" s="40"/>
      <c r="H64" s="40"/>
      <c r="I64" s="41">
        <f t="shared" si="1"/>
        <v>0</v>
      </c>
      <c r="J64" s="35"/>
    </row>
    <row r="65" spans="2:10" s="28" customFormat="1" ht="30" customHeight="1">
      <c r="B65" s="29">
        <f t="shared" si="0"/>
        <v>55</v>
      </c>
      <c r="C65" s="31"/>
      <c r="D65" s="19"/>
      <c r="E65" s="30"/>
      <c r="F65" s="34"/>
      <c r="G65" s="40"/>
      <c r="H65" s="40"/>
      <c r="I65" s="41">
        <f t="shared" si="1"/>
        <v>0</v>
      </c>
      <c r="J65" s="35"/>
    </row>
    <row r="66" spans="2:10" s="28" customFormat="1" ht="30" customHeight="1">
      <c r="B66" s="29">
        <f t="shared" si="0"/>
        <v>56</v>
      </c>
      <c r="C66" s="31"/>
      <c r="D66" s="19"/>
      <c r="E66" s="30"/>
      <c r="F66" s="34"/>
      <c r="G66" s="40"/>
      <c r="H66" s="40"/>
      <c r="I66" s="41">
        <f t="shared" si="1"/>
        <v>0</v>
      </c>
      <c r="J66" s="35"/>
    </row>
    <row r="67" spans="2:10" s="28" customFormat="1" ht="30" customHeight="1">
      <c r="B67" s="29">
        <f t="shared" si="0"/>
        <v>57</v>
      </c>
      <c r="C67" s="31"/>
      <c r="D67" s="19"/>
      <c r="E67" s="30"/>
      <c r="F67" s="34"/>
      <c r="G67" s="40"/>
      <c r="H67" s="40"/>
      <c r="I67" s="41">
        <f t="shared" si="1"/>
        <v>0</v>
      </c>
      <c r="J67" s="35"/>
    </row>
    <row r="68" spans="2:10" s="28" customFormat="1" ht="30" customHeight="1">
      <c r="B68" s="29">
        <f t="shared" si="0"/>
        <v>58</v>
      </c>
      <c r="C68" s="31"/>
      <c r="D68" s="19"/>
      <c r="E68" s="30"/>
      <c r="F68" s="34"/>
      <c r="G68" s="40"/>
      <c r="H68" s="40"/>
      <c r="I68" s="41">
        <f t="shared" si="1"/>
        <v>0</v>
      </c>
      <c r="J68" s="35"/>
    </row>
    <row r="69" spans="2:10" s="28" customFormat="1" ht="30" customHeight="1">
      <c r="B69" s="29">
        <f t="shared" si="0"/>
        <v>59</v>
      </c>
      <c r="C69" s="31"/>
      <c r="D69" s="19"/>
      <c r="E69" s="30"/>
      <c r="F69" s="34"/>
      <c r="G69" s="40"/>
      <c r="H69" s="40"/>
      <c r="I69" s="41">
        <f t="shared" si="1"/>
        <v>0</v>
      </c>
      <c r="J69" s="35"/>
    </row>
    <row r="70" spans="2:10" s="28" customFormat="1" ht="30" customHeight="1">
      <c r="B70" s="29">
        <f>B69+1</f>
        <v>60</v>
      </c>
      <c r="C70" s="31"/>
      <c r="D70" s="19"/>
      <c r="E70" s="30"/>
      <c r="F70" s="34"/>
      <c r="G70" s="40"/>
      <c r="H70" s="40"/>
      <c r="I70" s="41">
        <f t="shared" si="1"/>
        <v>0</v>
      </c>
      <c r="J70" s="35"/>
    </row>
  </sheetData>
  <sheetProtection sheet="1" selectLockedCells="1"/>
  <mergeCells count="13">
    <mergeCell ref="B2:E3"/>
    <mergeCell ref="G2:J3"/>
    <mergeCell ref="B7:D7"/>
    <mergeCell ref="E7:I7"/>
    <mergeCell ref="J7:J9"/>
    <mergeCell ref="B8:B9"/>
    <mergeCell ref="C8:C9"/>
    <mergeCell ref="D8:D9"/>
    <mergeCell ref="E8:E9"/>
    <mergeCell ref="F8:F9"/>
    <mergeCell ref="G8:G9"/>
    <mergeCell ref="H8:H9"/>
    <mergeCell ref="I8:I9"/>
  </mergeCells>
  <dataValidations count="2">
    <dataValidation type="list" allowBlank="1" showErrorMessage="1" sqref="D11:D70">
      <formula1>необходимость</formula1>
      <formula2>0</formula2>
    </dataValidation>
    <dataValidation type="list" allowBlank="1" showErrorMessage="1" sqref="H11:H70">
      <formula1>формат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/>
  <dcterms:created xsi:type="dcterms:W3CDTF">2015-08-12T11:39:29Z</dcterms:created>
  <dcterms:modified xsi:type="dcterms:W3CDTF">2015-10-14T11:18:32Z</dcterms:modified>
  <cp:category/>
  <cp:version/>
  <cp:contentType/>
  <cp:contentStatus/>
  <cp:revision>3</cp:revision>
</cp:coreProperties>
</file>